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4920" windowWidth="20730" windowHeight="4980" activeTab="1"/>
  </bookViews>
  <sheets>
    <sheet name="ANEXO 27" sheetId="20" r:id="rId1"/>
    <sheet name="Anexo 28" sheetId="21" r:id="rId2"/>
  </sheets>
  <externalReferences>
    <externalReference r:id="rId3"/>
  </externalReferences>
  <definedNames>
    <definedName name="_xlnm._FilterDatabase" localSheetId="0" hidden="1">'ANEXO 27'!$A$1:$E$6</definedName>
    <definedName name="_xlnm._FilterDatabase" localSheetId="1" hidden="1">'Anexo 28'!$A$9:$Y$61</definedName>
    <definedName name="_xlnm.Print_Titles" localSheetId="0">'ANEXO 27'!$1:$10</definedName>
  </definedNames>
  <calcPr calcId="124519"/>
</workbook>
</file>

<file path=xl/calcChain.xml><?xml version="1.0" encoding="utf-8"?>
<calcChain xmlns="http://schemas.openxmlformats.org/spreadsheetml/2006/main">
  <c r="D152" i="20"/>
  <c r="D145"/>
  <c r="C145"/>
  <c r="B7"/>
  <c r="D22"/>
  <c r="D21"/>
  <c r="D20"/>
  <c r="D32"/>
  <c r="D129" l="1"/>
  <c r="D80"/>
  <c r="D35"/>
  <c r="D153"/>
  <c r="D18" s="1"/>
  <c r="E18" s="1"/>
  <c r="C153"/>
  <c r="E19"/>
  <c r="D154" l="1"/>
  <c r="D132"/>
  <c r="D136" s="1"/>
  <c r="F24" s="1"/>
  <c r="D17"/>
  <c r="E17" s="1"/>
  <c r="F16" s="1"/>
  <c r="F23" s="1"/>
  <c r="F25" l="1"/>
</calcChain>
</file>

<file path=xl/sharedStrings.xml><?xml version="1.0" encoding="utf-8"?>
<sst xmlns="http://schemas.openxmlformats.org/spreadsheetml/2006/main" count="226" uniqueCount="210">
  <si>
    <t>ACUERDO Nº 3949</t>
  </si>
  <si>
    <t>ANEXO 27 :  GASTOS DE ADMINISTRACIÓN ACUMULADOS AL FIN DEL TRIMESTRE Según Art. 37 - Primer Párrafo</t>
  </si>
  <si>
    <t>REPARTICION / ORGANISMO:</t>
  </si>
  <si>
    <t>ADMINISTRADORA PROV. DEL FONDO</t>
  </si>
  <si>
    <t>NOMENCLADOR :  90701</t>
  </si>
  <si>
    <t>TRIMESTRE:</t>
  </si>
  <si>
    <t>CONCEPTO</t>
  </si>
  <si>
    <t>PARCIAL</t>
  </si>
  <si>
    <t>TOTAL POR RUBRO</t>
  </si>
  <si>
    <t>TOTAL</t>
  </si>
  <si>
    <t>I</t>
  </si>
  <si>
    <t>Rubros a Considerar</t>
  </si>
  <si>
    <t>Disponibilidades</t>
  </si>
  <si>
    <t>Inversiones Corrientes</t>
  </si>
  <si>
    <t>Stock Créditos Otorgados al Sector Privado</t>
  </si>
  <si>
    <t>Stock Deudores Corrientes</t>
  </si>
  <si>
    <t>Stock Deudores Morosos</t>
  </si>
  <si>
    <t>Stock Deudores en Gestión Judicial</t>
  </si>
  <si>
    <t>II</t>
  </si>
  <si>
    <t>III</t>
  </si>
  <si>
    <t>Total Gastos de Administración</t>
  </si>
  <si>
    <t>IV- Diferencia a Explicar (II- III)</t>
  </si>
  <si>
    <t>Clasificación Económica</t>
  </si>
  <si>
    <t>Detalle de Gastos de Administración</t>
  </si>
  <si>
    <t>Personal Permanente</t>
  </si>
  <si>
    <t>Bienes Corrientes</t>
  </si>
  <si>
    <t>Elementos de Refrigerio</t>
  </si>
  <si>
    <t>Insumos para Refrigerio</t>
  </si>
  <si>
    <t>Combustible Aditivos y Lubricantes</t>
  </si>
  <si>
    <t>Articulos de Libreria y Papeleria</t>
  </si>
  <si>
    <t>Regla</t>
  </si>
  <si>
    <t>Resaltador de colores</t>
  </si>
  <si>
    <t>Corrector</t>
  </si>
  <si>
    <t>Lapicera</t>
  </si>
  <si>
    <t>Lápiz</t>
  </si>
  <si>
    <t>Abrochadora</t>
  </si>
  <si>
    <t>Perforadora</t>
  </si>
  <si>
    <t>Papel A4 75gr</t>
  </si>
  <si>
    <t>Goma de borrar</t>
  </si>
  <si>
    <t>Broches Nº 50</t>
  </si>
  <si>
    <t>Cuadernos espiral chico</t>
  </si>
  <si>
    <t>Portaminas</t>
  </si>
  <si>
    <t>Papel autoadhesivo</t>
  </si>
  <si>
    <t>Sobre Blanco Oficio</t>
  </si>
  <si>
    <t>Sobre Madera A4</t>
  </si>
  <si>
    <t>Fibrón</t>
  </si>
  <si>
    <t>Útiles de Escritorio</t>
  </si>
  <si>
    <t>Suscripción Diarios</t>
  </si>
  <si>
    <t>Rollo de Cocina</t>
  </si>
  <si>
    <t>Vasos Térmicos</t>
  </si>
  <si>
    <t>Papel Higénico</t>
  </si>
  <si>
    <t>Toalla Intercalada</t>
  </si>
  <si>
    <t>Bolsas de Residuos</t>
  </si>
  <si>
    <t>Diferencia por redondeo Bs Corrientes</t>
  </si>
  <si>
    <t>Gastos de Movilidad</t>
  </si>
  <si>
    <t>Bien Varios</t>
  </si>
  <si>
    <t>Refrigerio</t>
  </si>
  <si>
    <t>Indumentaria</t>
  </si>
  <si>
    <t>Artículos de Limpieza</t>
  </si>
  <si>
    <t>Comida de Trabajo</t>
  </si>
  <si>
    <t>Panaderia</t>
  </si>
  <si>
    <t>Servicios Generales</t>
  </si>
  <si>
    <t>Suministro de Electricidad</t>
  </si>
  <si>
    <t>Servicio Telefónico</t>
  </si>
  <si>
    <t>Telefonía móvil</t>
  </si>
  <si>
    <t>Honorarios Profesionales</t>
  </si>
  <si>
    <t>Contratos Locación de Obras</t>
  </si>
  <si>
    <t>Contratos Locación de Servicios</t>
  </si>
  <si>
    <t>Publicidad y Propaganda</t>
  </si>
  <si>
    <t>Expensas</t>
  </si>
  <si>
    <t>Alquiler Playa de Estacionamiento</t>
  </si>
  <si>
    <t>Alquiler relojes de marcación</t>
  </si>
  <si>
    <t>Alquiler fotocopiadora</t>
  </si>
  <si>
    <t>Tasas Municipales</t>
  </si>
  <si>
    <t>Mantenimiento de Equipo de Aire Acondicionado</t>
  </si>
  <si>
    <t>Servicio de limpieza de Oficina</t>
  </si>
  <si>
    <t>Servicio de Limpieza</t>
  </si>
  <si>
    <t>Serv, Almacenaje y Custodia de Documentos</t>
  </si>
  <si>
    <t>Servicio Postal</t>
  </si>
  <si>
    <t>Servicio de Encomienda</t>
  </si>
  <si>
    <t>Suministro de Agua</t>
  </si>
  <si>
    <t>Servicios Técnicos - Profesionales</t>
  </si>
  <si>
    <t>Servicio de Clearing de Créditos</t>
  </si>
  <si>
    <t>Servicio de Internet</t>
  </si>
  <si>
    <t>Reciclado de cartuchos</t>
  </si>
  <si>
    <t>Servicios Varios</t>
  </si>
  <si>
    <t>Publicación de Edictos</t>
  </si>
  <si>
    <t>Suministro de Gas</t>
  </si>
  <si>
    <t>Servicio de Archivo</t>
  </si>
  <si>
    <t>Pasaje Aéreo Mza-Bs Aires-Mza</t>
  </si>
  <si>
    <t>Reintegro Guarderías y Jardines</t>
  </si>
  <si>
    <t>Impresiones</t>
  </si>
  <si>
    <t>Publicidad Impresa</t>
  </si>
  <si>
    <t>Abono Mensual Cable</t>
  </si>
  <si>
    <t>Seguro</t>
  </si>
  <si>
    <t>Alojamiento</t>
  </si>
  <si>
    <t>Bienes de Capital</t>
  </si>
  <si>
    <t>Sub- Total</t>
  </si>
  <si>
    <t>Menos Gastos y Comsiones Bancarios</t>
  </si>
  <si>
    <t>DETALLE DE</t>
  </si>
  <si>
    <t>INVERSIONES CORRIENTES Y OTROS ACTIVOS ADMINISTRADOS</t>
  </si>
  <si>
    <t>Caja Y Bancos</t>
  </si>
  <si>
    <t>Inversiones/Prestamos</t>
  </si>
  <si>
    <t>Administradora Prov. Del Fondo</t>
  </si>
  <si>
    <t>Fid. Metrotranvia Urbano</t>
  </si>
  <si>
    <t>Fid. Fondo Anticiclico</t>
  </si>
  <si>
    <t>Fid. Pasip</t>
  </si>
  <si>
    <t>Fid. Unidades de Transporte</t>
  </si>
  <si>
    <t>Fid. Fondo Inf. Provincial</t>
  </si>
  <si>
    <t>Activos Decreto 878/98</t>
  </si>
  <si>
    <t>Créditos a Cobrar Emergencia Agropecuaria</t>
  </si>
  <si>
    <t>TOTAL GENERAL</t>
  </si>
  <si>
    <t>Honorarios por Servicios Administrativos</t>
  </si>
  <si>
    <t>Servicio de Mensajería</t>
  </si>
  <si>
    <t>PRIMERO</t>
  </si>
  <si>
    <t>Ventilador</t>
  </si>
  <si>
    <t>Cuadernos A4 espiral</t>
  </si>
  <si>
    <t>Cintex 48 mm x 50 mts</t>
  </si>
  <si>
    <t>Minas</t>
  </si>
  <si>
    <t>Sobre Madera Oficio</t>
  </si>
  <si>
    <t>Cuaderno chico</t>
  </si>
  <si>
    <t>Servicios de Diseño</t>
  </si>
  <si>
    <t>Intereses</t>
  </si>
  <si>
    <t>Bidón de Agua de 20LTS</t>
  </si>
  <si>
    <t>Bidón de Agua de 12 LTS</t>
  </si>
  <si>
    <t>Agendas</t>
  </si>
  <si>
    <t>Seguro de Vida</t>
  </si>
  <si>
    <t>Alquileres de Oficina</t>
  </si>
  <si>
    <t>Cortesía y Homenaje</t>
  </si>
  <si>
    <t>Reciclado de Cartuchos</t>
  </si>
  <si>
    <t>Movilidad según Res., Nº 483/04</t>
  </si>
  <si>
    <t>Multas</t>
  </si>
  <si>
    <t>Acumulado al 1º Trimestre de 2.015</t>
  </si>
  <si>
    <t>AL 31/03/2015</t>
  </si>
  <si>
    <t>Importe Permitido (5% de I)</t>
  </si>
  <si>
    <t>ANEXO 28: STOCK DE CRÉDITOS Y SU EVOLUCIÓN ACUMULADA AL FIN DEL TRIMESTRE Según Art. 27 segundo párrafo</t>
  </si>
  <si>
    <t>REPARTICION / ORGANISMO: ADMINISTRADORA PROVINCIAL DEL FONDO</t>
  </si>
  <si>
    <t>NOMENCLADOR: 90701</t>
  </si>
  <si>
    <t>EJERCICIO: 2015</t>
  </si>
  <si>
    <t>CODIGO CONTABLE</t>
  </si>
  <si>
    <t xml:space="preserve">DETALLE </t>
  </si>
  <si>
    <t>Saldo según Contabilidad 31-12-14</t>
  </si>
  <si>
    <t>DEUDORES CORRIENTES</t>
  </si>
  <si>
    <t>DEUDORES MOROSOS</t>
  </si>
  <si>
    <t>DEUDORES EN GESTIÓN JUDICIAL</t>
  </si>
  <si>
    <t>Saldo según Contabilidad 31-03-15</t>
  </si>
  <si>
    <t>SALDOS 31-12-14</t>
  </si>
  <si>
    <t xml:space="preserve">DESEMBOLSADO </t>
  </si>
  <si>
    <t>Recupero</t>
  </si>
  <si>
    <t>Ajuste</t>
  </si>
  <si>
    <t>SALDOS 31-03-15</t>
  </si>
  <si>
    <t>AJUSTES</t>
  </si>
  <si>
    <t>SALDOS 31--03-15</t>
  </si>
  <si>
    <t>%</t>
  </si>
  <si>
    <t>Pesos</t>
  </si>
  <si>
    <t>EXPORTACION</t>
  </si>
  <si>
    <t>PAPA SEMILLA</t>
  </si>
  <si>
    <t>CAPITAL DE TRABAJO</t>
  </si>
  <si>
    <t>INVERSION EN DOLARES</t>
  </si>
  <si>
    <t>PMO. HASTA 15000 INV EN ACTIVO</t>
  </si>
  <si>
    <t>INVERSION EN PESOS</t>
  </si>
  <si>
    <t>COMERCIO</t>
  </si>
  <si>
    <t>ADQ REMISES RURALES Y TRANS ES</t>
  </si>
  <si>
    <t>MAQUINARIAS AGRICOLAS</t>
  </si>
  <si>
    <t>MUNDIAL M21 DE RUGBY</t>
  </si>
  <si>
    <t>EMPRENDIMIENTOS GANADEROS</t>
  </si>
  <si>
    <t>EQUIPOS DE RIEGO</t>
  </si>
  <si>
    <t>MALLA ANTIGRANIZO</t>
  </si>
  <si>
    <t>CAP TRAB CONTINGENCIAS CLIMATI</t>
  </si>
  <si>
    <t>ADQ. MAQUINARIA PARA INDUSTRIA</t>
  </si>
  <si>
    <t>TRATAMIENTOS FITOSANITARIO</t>
  </si>
  <si>
    <t>DESARROLLO INFORMATICO</t>
  </si>
  <si>
    <t>TURISMO</t>
  </si>
  <si>
    <t>PMO HASTA $5000 ACT. FIJO Y CT</t>
  </si>
  <si>
    <t>FINANCIAMIENTO ESTABLECIMIENTOS AGROINDUSTRIALES</t>
  </si>
  <si>
    <t>PMO. HASTA 45.000 INV EN ACTIV</t>
  </si>
  <si>
    <t>RENOVA DE VEHICULOS DE INSPEC</t>
  </si>
  <si>
    <t>COSECHA Y ACARREO FRUTICOLA Y OTROS</t>
  </si>
  <si>
    <t>INVERSIONES HASTA $350,000,-</t>
  </si>
  <si>
    <t>MALLA ANTIGRANIZO LEY 8159</t>
  </si>
  <si>
    <t>MALLA ANTIGRANIZO RAME</t>
  </si>
  <si>
    <t>INVERSIONES SOCIAL EMPRESARIA</t>
  </si>
  <si>
    <t>IMPLANTACION DE ALFALFA</t>
  </si>
  <si>
    <t>INVERSIONES EN EDUCACION PRIVADA</t>
  </si>
  <si>
    <t>OBRAS DE ELECTRIFICACION RURAL</t>
  </si>
  <si>
    <t>MAQUINARIAS Y EQUIPOS INDUSTRIALES</t>
  </si>
  <si>
    <t>IMPLEMENTOS AGRICOLAS PARA COSECHA</t>
  </si>
  <si>
    <t>TRANSPORTE ESCOLAR</t>
  </si>
  <si>
    <t>INVERSIONES EN EMPRESAS EN MARCHA</t>
  </si>
  <si>
    <t>COMPRA DE INSUMOS LOCALES</t>
  </si>
  <si>
    <t>FIDEIC.MOSTO 2006-CREDITOS CEDIDOS POR LIQUIDACION FINAL</t>
  </si>
  <si>
    <t>CREDITOS DE 3º ADMINISTRADOS-MOSTO 2007</t>
  </si>
  <si>
    <t>PEQUEÑOS PRODUCTORES AGRICOLAS LEY 6.803</t>
  </si>
  <si>
    <t>Cosecha y Acarreo 2012</t>
  </si>
  <si>
    <t>ACUERDO DE PAGO</t>
  </si>
  <si>
    <t>CREDITOS CON APLICACION DE CER</t>
  </si>
  <si>
    <t>TAXIS Y REMISES</t>
  </si>
  <si>
    <t>FINANCIACION PROYECTOS DE INNOVACION TECNOLOGICA</t>
  </si>
  <si>
    <t>EQUIPOS DE RIEGO DE PIVOT CENTRAL</t>
  </si>
  <si>
    <t>COSECHA Y ACARREO 2012 PREAPROBADOS</t>
  </si>
  <si>
    <t>COSECHA Y ACARREO 2013</t>
  </si>
  <si>
    <t>COSECHA Y ACARREO 2013 PREAPROBADOS</t>
  </si>
  <si>
    <t>COSECHA Y ACARREO 2014</t>
  </si>
  <si>
    <t>COSECHA Y ACARREO 2014 PREAPROBADOS</t>
  </si>
  <si>
    <t>COSECHA Y ACARREO 2011 Y ANTERIORES</t>
  </si>
  <si>
    <t>ACUERDOS DE PAGOS EN DOLARES ESTADOS UNIDENSES</t>
  </si>
  <si>
    <t>COSECHA Y ACARREO 2015</t>
  </si>
  <si>
    <t>COSECHA Y ACARREO 2015 PREAPROBADOS</t>
  </si>
  <si>
    <t>Gastos y Comsiones Bancarios</t>
  </si>
  <si>
    <t>TRIMESTRE: PRIMERO</t>
  </si>
</sst>
</file>

<file path=xl/styles.xml><?xml version="1.0" encoding="utf-8"?>
<styleSheet xmlns="http://schemas.openxmlformats.org/spreadsheetml/2006/main">
  <numFmts count="5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-&quot;$&quot;\ * #,##0.00_-;\-&quot;$&quot;\ * #,##0.00_-;_-&quot;$&quot;\ * &quot;-&quot;_-;_-@_-"/>
  </numFmts>
  <fonts count="42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color indexed="9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sz val="10"/>
      <color indexed="22"/>
      <name val="Arial"/>
      <family val="2"/>
    </font>
    <font>
      <b/>
      <u/>
      <sz val="14"/>
      <color indexed="22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0"/>
      <name val="Tahoma"/>
      <family val="2"/>
    </font>
    <font>
      <b/>
      <sz val="12"/>
      <color indexed="8"/>
      <name val="Tahoma"/>
      <family val="2"/>
    </font>
    <font>
      <b/>
      <sz val="7"/>
      <color indexed="9"/>
      <name val="Tahoma"/>
      <family val="2"/>
    </font>
    <font>
      <b/>
      <sz val="9"/>
      <color indexed="9"/>
      <name val="Tahoma"/>
      <family val="2"/>
    </font>
    <font>
      <sz val="8"/>
      <color indexed="8"/>
      <name val="Tahoma"/>
      <family val="2"/>
    </font>
    <font>
      <sz val="12"/>
      <color indexed="8"/>
      <name val="Tahoma"/>
      <family val="2"/>
    </font>
    <font>
      <b/>
      <sz val="10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6" fillId="23" borderId="0" applyNumberFormat="0" applyBorder="0" applyAlignment="0" applyProtection="0"/>
    <xf numFmtId="0" fontId="17" fillId="24" borderId="43" applyNumberFormat="0" applyAlignment="0" applyProtection="0"/>
    <xf numFmtId="0" fontId="18" fillId="25" borderId="44" applyNumberFormat="0" applyAlignment="0" applyProtection="0"/>
    <xf numFmtId="0" fontId="19" fillId="0" borderId="45" applyNumberFormat="0" applyFill="0" applyAlignment="0" applyProtection="0"/>
    <xf numFmtId="0" fontId="20" fillId="0" borderId="0" applyNumberFormat="0" applyFill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21" fillId="32" borderId="43" applyNumberFormat="0" applyAlignment="0" applyProtection="0"/>
    <xf numFmtId="0" fontId="22" fillId="33" borderId="0" applyNumberFormat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3" fillId="34" borderId="0" applyNumberFormat="0" applyBorder="0" applyAlignment="0" applyProtection="0"/>
    <xf numFmtId="0" fontId="14" fillId="0" borderId="0"/>
    <xf numFmtId="0" fontId="24" fillId="0" borderId="0"/>
    <xf numFmtId="0" fontId="2" fillId="35" borderId="46" applyNumberFormat="0" applyFont="0" applyAlignment="0" applyProtection="0"/>
    <xf numFmtId="0" fontId="25" fillId="24" borderId="47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48" applyNumberFormat="0" applyFill="0" applyAlignment="0" applyProtection="0"/>
    <xf numFmtId="0" fontId="30" fillId="0" borderId="49" applyNumberFormat="0" applyFill="0" applyAlignment="0" applyProtection="0"/>
    <xf numFmtId="0" fontId="20" fillId="0" borderId="50" applyNumberFormat="0" applyFill="0" applyAlignment="0" applyProtection="0"/>
    <xf numFmtId="0" fontId="31" fillId="0" borderId="51" applyNumberFormat="0" applyFill="0" applyAlignment="0" applyProtection="0"/>
    <xf numFmtId="9" fontId="32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6" xfId="0" applyFont="1" applyBorder="1"/>
    <xf numFmtId="0" fontId="5" fillId="0" borderId="6" xfId="0" applyFont="1" applyBorder="1"/>
    <xf numFmtId="0" fontId="4" fillId="0" borderId="7" xfId="0" applyFont="1" applyBorder="1"/>
    <xf numFmtId="0" fontId="5" fillId="0" borderId="8" xfId="0" applyFont="1" applyBorder="1"/>
    <xf numFmtId="0" fontId="1" fillId="0" borderId="0" xfId="0" applyFont="1" applyBorder="1"/>
    <xf numFmtId="0" fontId="1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4" fillId="0" borderId="11" xfId="0" applyFont="1" applyBorder="1"/>
    <xf numFmtId="0" fontId="5" fillId="0" borderId="12" xfId="0" applyFont="1" applyBorder="1"/>
    <xf numFmtId="0" fontId="6" fillId="0" borderId="0" xfId="0" applyFont="1" applyBorder="1"/>
    <xf numFmtId="49" fontId="4" fillId="0" borderId="0" xfId="0" applyNumberFormat="1" applyFont="1" applyBorder="1" applyAlignment="1">
      <alignment horizontal="center"/>
    </xf>
    <xf numFmtId="0" fontId="8" fillId="0" borderId="0" xfId="0" applyFont="1" applyBorder="1"/>
    <xf numFmtId="49" fontId="8" fillId="0" borderId="0" xfId="0" applyNumberFormat="1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164" fontId="1" fillId="4" borderId="14" xfId="32" applyNumberFormat="1" applyFont="1" applyFill="1" applyBorder="1"/>
    <xf numFmtId="165" fontId="1" fillId="0" borderId="3" xfId="33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165" fontId="1" fillId="0" borderId="1" xfId="33" applyNumberFormat="1" applyFont="1" applyBorder="1" applyAlignment="1">
      <alignment vertical="top" wrapText="1"/>
    </xf>
    <xf numFmtId="164" fontId="1" fillId="0" borderId="3" xfId="32" applyNumberFormat="1" applyFont="1" applyFill="1" applyBorder="1"/>
    <xf numFmtId="43" fontId="1" fillId="0" borderId="0" xfId="0" applyNumberFormat="1" applyFont="1" applyBorder="1"/>
    <xf numFmtId="164" fontId="1" fillId="4" borderId="1" xfId="32" applyNumberFormat="1" applyFont="1" applyFill="1" applyBorder="1"/>
    <xf numFmtId="0" fontId="1" fillId="4" borderId="1" xfId="0" applyFont="1" applyFill="1" applyBorder="1" applyAlignment="1">
      <alignment vertical="top" wrapText="1"/>
    </xf>
    <xf numFmtId="0" fontId="1" fillId="4" borderId="15" xfId="0" applyFont="1" applyFill="1" applyBorder="1" applyAlignment="1">
      <alignment horizontal="center"/>
    </xf>
    <xf numFmtId="0" fontId="4" fillId="4" borderId="16" xfId="0" applyFont="1" applyFill="1" applyBorder="1" applyAlignment="1">
      <alignment vertical="top" wrapText="1"/>
    </xf>
    <xf numFmtId="164" fontId="1" fillId="4" borderId="16" xfId="32" applyNumberFormat="1" applyFont="1" applyFill="1" applyBorder="1"/>
    <xf numFmtId="165" fontId="4" fillId="4" borderId="17" xfId="33" applyNumberFormat="1" applyFont="1" applyFill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164" fontId="1" fillId="0" borderId="0" xfId="32" applyNumberFormat="1" applyFont="1" applyBorder="1"/>
    <xf numFmtId="0" fontId="10" fillId="3" borderId="18" xfId="0" applyFont="1" applyFill="1" applyBorder="1" applyAlignment="1">
      <alignment horizontal="center"/>
    </xf>
    <xf numFmtId="0" fontId="11" fillId="3" borderId="18" xfId="0" applyFont="1" applyFill="1" applyBorder="1"/>
    <xf numFmtId="0" fontId="11" fillId="3" borderId="19" xfId="0" applyFont="1" applyFill="1" applyBorder="1"/>
    <xf numFmtId="0" fontId="10" fillId="3" borderId="20" xfId="0" applyFont="1" applyFill="1" applyBorder="1"/>
    <xf numFmtId="0" fontId="12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10" fillId="3" borderId="22" xfId="0" applyFont="1" applyFill="1" applyBorder="1"/>
    <xf numFmtId="165" fontId="10" fillId="3" borderId="23" xfId="33" applyNumberFormat="1" applyFont="1" applyFill="1" applyBorder="1"/>
    <xf numFmtId="0" fontId="10" fillId="3" borderId="24" xfId="0" applyFont="1" applyFill="1" applyBorder="1"/>
    <xf numFmtId="0" fontId="4" fillId="0" borderId="25" xfId="0" applyFont="1" applyBorder="1" applyAlignment="1">
      <alignment horizontal="center"/>
    </xf>
    <xf numFmtId="0" fontId="4" fillId="0" borderId="0" xfId="0" applyFont="1" applyBorder="1"/>
    <xf numFmtId="165" fontId="4" fillId="0" borderId="0" xfId="33" applyNumberFormat="1" applyFont="1" applyFill="1" applyBorder="1"/>
    <xf numFmtId="0" fontId="1" fillId="0" borderId="26" xfId="0" applyFont="1" applyBorder="1"/>
    <xf numFmtId="0" fontId="0" fillId="0" borderId="25" xfId="0" applyBorder="1" applyAlignment="1">
      <alignment horizontal="center"/>
    </xf>
    <xf numFmtId="0" fontId="0" fillId="0" borderId="0" xfId="0" applyBorder="1" applyAlignment="1">
      <alignment horizontal="left" wrapText="1"/>
    </xf>
    <xf numFmtId="165" fontId="1" fillId="0" borderId="0" xfId="33" applyNumberFormat="1" applyFont="1" applyFill="1" applyBorder="1"/>
    <xf numFmtId="165" fontId="1" fillId="0" borderId="26" xfId="0" applyNumberFormat="1" applyFont="1" applyBorder="1"/>
    <xf numFmtId="0" fontId="1" fillId="0" borderId="0" xfId="0" applyFont="1" applyFill="1" applyBorder="1"/>
    <xf numFmtId="165" fontId="4" fillId="0" borderId="0" xfId="33" applyNumberFormat="1" applyFont="1" applyBorder="1"/>
    <xf numFmtId="165" fontId="1" fillId="0" borderId="0" xfId="33" applyNumberFormat="1" applyFont="1" applyBorder="1"/>
    <xf numFmtId="0" fontId="0" fillId="0" borderId="0" xfId="0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" fontId="0" fillId="0" borderId="0" xfId="0" applyNumberFormat="1" applyBorder="1" applyAlignment="1">
      <alignment horizontal="right" wrapText="1"/>
    </xf>
    <xf numFmtId="0" fontId="0" fillId="0" borderId="0" xfId="0" applyBorder="1" applyAlignment="1">
      <alignment horizontal="left"/>
    </xf>
    <xf numFmtId="0" fontId="4" fillId="0" borderId="0" xfId="0" applyFont="1" applyFill="1" applyBorder="1"/>
    <xf numFmtId="165" fontId="4" fillId="0" borderId="11" xfId="33" applyNumberFormat="1" applyFont="1" applyBorder="1"/>
    <xf numFmtId="165" fontId="1" fillId="0" borderId="6" xfId="33" applyNumberFormat="1" applyFont="1" applyBorder="1"/>
    <xf numFmtId="0" fontId="0" fillId="4" borderId="25" xfId="0" applyFill="1" applyBorder="1"/>
    <xf numFmtId="0" fontId="4" fillId="4" borderId="0" xfId="0" applyFont="1" applyFill="1" applyBorder="1" applyAlignment="1">
      <alignment vertical="top" wrapText="1"/>
    </xf>
    <xf numFmtId="165" fontId="4" fillId="4" borderId="4" xfId="33" applyNumberFormat="1" applyFont="1" applyFill="1" applyBorder="1"/>
    <xf numFmtId="0" fontId="1" fillId="4" borderId="26" xfId="0" applyFont="1" applyFill="1" applyBorder="1"/>
    <xf numFmtId="0" fontId="0" fillId="4" borderId="23" xfId="0" applyFill="1" applyBorder="1"/>
    <xf numFmtId="0" fontId="1" fillId="4" borderId="27" xfId="0" applyFont="1" applyFill="1" applyBorder="1"/>
    <xf numFmtId="0" fontId="1" fillId="4" borderId="24" xfId="0" applyFont="1" applyFill="1" applyBorder="1"/>
    <xf numFmtId="0" fontId="12" fillId="3" borderId="28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1" fillId="2" borderId="2" xfId="0" applyFont="1" applyFill="1" applyBorder="1"/>
    <xf numFmtId="165" fontId="1" fillId="0" borderId="1" xfId="33" applyNumberFormat="1" applyFont="1" applyBorder="1"/>
    <xf numFmtId="165" fontId="1" fillId="0" borderId="3" xfId="33" applyNumberFormat="1" applyFont="1" applyBorder="1"/>
    <xf numFmtId="43" fontId="1" fillId="0" borderId="0" xfId="0" applyNumberFormat="1" applyFont="1"/>
    <xf numFmtId="165" fontId="1" fillId="0" borderId="32" xfId="33" applyNumberFormat="1" applyFont="1" applyBorder="1"/>
    <xf numFmtId="165" fontId="4" fillId="0" borderId="0" xfId="0" applyNumberFormat="1" applyFont="1"/>
    <xf numFmtId="165" fontId="4" fillId="4" borderId="15" xfId="33" applyNumberFormat="1" applyFont="1" applyFill="1" applyBorder="1" applyAlignment="1">
      <alignment horizontal="center"/>
    </xf>
    <xf numFmtId="0" fontId="1" fillId="4" borderId="33" xfId="0" applyFont="1" applyFill="1" applyBorder="1"/>
    <xf numFmtId="165" fontId="4" fillId="4" borderId="17" xfId="33" applyNumberFormat="1" applyFont="1" applyFill="1" applyBorder="1"/>
    <xf numFmtId="0" fontId="4" fillId="0" borderId="0" xfId="0" applyFont="1" applyBorder="1" applyAlignment="1">
      <alignment vertical="top" wrapText="1"/>
    </xf>
    <xf numFmtId="0" fontId="1" fillId="2" borderId="52" xfId="0" applyFont="1" applyFill="1" applyBorder="1"/>
    <xf numFmtId="165" fontId="1" fillId="0" borderId="53" xfId="33" applyNumberFormat="1" applyFont="1" applyBorder="1"/>
    <xf numFmtId="165" fontId="4" fillId="4" borderId="54" xfId="33" applyNumberFormat="1" applyFont="1" applyFill="1" applyBorder="1" applyAlignment="1">
      <alignment horizontal="center"/>
    </xf>
    <xf numFmtId="165" fontId="4" fillId="4" borderId="55" xfId="33" applyNumberFormat="1" applyFont="1" applyFill="1" applyBorder="1"/>
    <xf numFmtId="165" fontId="4" fillId="4" borderId="56" xfId="33" applyNumberFormat="1" applyFont="1" applyFill="1" applyBorder="1"/>
    <xf numFmtId="0" fontId="33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center"/>
    </xf>
    <xf numFmtId="10" fontId="35" fillId="0" borderId="0" xfId="0" applyNumberFormat="1" applyFont="1" applyAlignment="1">
      <alignment horizontal="center"/>
    </xf>
    <xf numFmtId="0" fontId="36" fillId="0" borderId="0" xfId="0" applyFont="1" applyAlignment="1">
      <alignment horizontal="center"/>
    </xf>
    <xf numFmtId="0" fontId="35" fillId="0" borderId="0" xfId="0" applyFont="1" applyFill="1"/>
    <xf numFmtId="44" fontId="35" fillId="0" borderId="0" xfId="0" applyNumberFormat="1" applyFont="1" applyAlignment="1">
      <alignment horizontal="center"/>
    </xf>
    <xf numFmtId="0" fontId="33" fillId="0" borderId="0" xfId="0" applyFont="1" applyBorder="1" applyAlignment="1">
      <alignment horizontal="left"/>
    </xf>
    <xf numFmtId="4" fontId="35" fillId="0" borderId="0" xfId="0" applyNumberFormat="1" applyFont="1" applyAlignment="1">
      <alignment horizontal="center"/>
    </xf>
    <xf numFmtId="10" fontId="38" fillId="3" borderId="1" xfId="0" applyNumberFormat="1" applyFont="1" applyFill="1" applyBorder="1" applyAlignment="1">
      <alignment horizontal="center"/>
    </xf>
    <xf numFmtId="0" fontId="38" fillId="3" borderId="1" xfId="0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/>
    </xf>
    <xf numFmtId="0" fontId="39" fillId="0" borderId="1" xfId="0" applyFont="1" applyFill="1" applyBorder="1" applyAlignment="1">
      <alignment horizontal="left"/>
    </xf>
    <xf numFmtId="0" fontId="40" fillId="0" borderId="0" xfId="0" applyFont="1"/>
    <xf numFmtId="0" fontId="34" fillId="0" borderId="0" xfId="0" applyFont="1" applyFill="1"/>
    <xf numFmtId="4" fontId="34" fillId="0" borderId="0" xfId="0" applyNumberFormat="1" applyFont="1" applyFill="1"/>
    <xf numFmtId="0" fontId="40" fillId="0" borderId="4" xfId="0" applyFont="1" applyBorder="1" applyAlignment="1">
      <alignment horizontal="center"/>
    </xf>
    <xf numFmtId="166" fontId="36" fillId="0" borderId="4" xfId="0" applyNumberFormat="1" applyFont="1" applyBorder="1"/>
    <xf numFmtId="166" fontId="36" fillId="36" borderId="4" xfId="0" applyNumberFormat="1" applyFont="1" applyFill="1" applyBorder="1"/>
    <xf numFmtId="0" fontId="40" fillId="0" borderId="0" xfId="0" applyFont="1" applyBorder="1" applyAlignment="1">
      <alignment horizontal="center"/>
    </xf>
    <xf numFmtId="166" fontId="36" fillId="0" borderId="0" xfId="0" applyNumberFormat="1" applyFont="1" applyBorder="1"/>
    <xf numFmtId="0" fontId="35" fillId="0" borderId="0" xfId="0" applyFont="1" applyFill="1" applyAlignment="1">
      <alignment horizontal="center"/>
    </xf>
    <xf numFmtId="0" fontId="38" fillId="3" borderId="1" xfId="0" applyFont="1" applyFill="1" applyBorder="1" applyAlignment="1">
      <alignment horizontal="center"/>
    </xf>
    <xf numFmtId="4" fontId="41" fillId="2" borderId="3" xfId="0" applyNumberFormat="1" applyFont="1" applyFill="1" applyBorder="1" applyAlignment="1"/>
    <xf numFmtId="4" fontId="41" fillId="36" borderId="2" xfId="0" applyNumberFormat="1" applyFont="1" applyFill="1" applyBorder="1" applyAlignment="1"/>
    <xf numFmtId="4" fontId="35" fillId="2" borderId="1" xfId="0" applyNumberFormat="1" applyFont="1" applyFill="1" applyBorder="1" applyAlignment="1"/>
    <xf numFmtId="10" fontId="35" fillId="2" borderId="1" xfId="46" applyNumberFormat="1" applyFont="1" applyFill="1" applyBorder="1" applyAlignment="1"/>
    <xf numFmtId="4" fontId="35" fillId="0" borderId="1" xfId="0" applyNumberFormat="1" applyFont="1" applyFill="1" applyBorder="1" applyAlignment="1"/>
    <xf numFmtId="4" fontId="41" fillId="2" borderId="60" xfId="0" applyNumberFormat="1" applyFont="1" applyFill="1" applyBorder="1" applyAlignment="1"/>
    <xf numFmtId="4" fontId="41" fillId="36" borderId="60" xfId="0" applyNumberFormat="1" applyFont="1" applyFill="1" applyBorder="1" applyAlignment="1"/>
    <xf numFmtId="4" fontId="35" fillId="36" borderId="1" xfId="0" applyNumberFormat="1" applyFont="1" applyFill="1" applyBorder="1" applyAlignment="1"/>
    <xf numFmtId="165" fontId="1" fillId="36" borderId="1" xfId="33" applyNumberFormat="1" applyFont="1" applyFill="1" applyBorder="1" applyAlignment="1">
      <alignment vertical="top" wrapText="1"/>
    </xf>
    <xf numFmtId="165" fontId="12" fillId="3" borderId="25" xfId="33" applyNumberFormat="1" applyFont="1" applyFill="1" applyBorder="1" applyAlignment="1">
      <alignment horizontal="center"/>
    </xf>
    <xf numFmtId="165" fontId="12" fillId="3" borderId="26" xfId="33" applyNumberFormat="1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38" fillId="3" borderId="58" xfId="0" applyFont="1" applyFill="1" applyBorder="1" applyAlignment="1">
      <alignment horizontal="center" vertical="center" wrapText="1"/>
    </xf>
    <xf numFmtId="0" fontId="38" fillId="3" borderId="60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/>
    </xf>
    <xf numFmtId="0" fontId="38" fillId="3" borderId="3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54" xfId="0" applyFont="1" applyFill="1" applyBorder="1" applyAlignment="1">
      <alignment horizontal="center"/>
    </xf>
    <xf numFmtId="0" fontId="38" fillId="3" borderId="55" xfId="0" applyFont="1" applyFill="1" applyBorder="1" applyAlignment="1">
      <alignment horizontal="center"/>
    </xf>
    <xf numFmtId="0" fontId="38" fillId="3" borderId="56" xfId="0" applyFont="1" applyFill="1" applyBorder="1" applyAlignment="1">
      <alignment horizontal="center"/>
    </xf>
    <xf numFmtId="0" fontId="37" fillId="3" borderId="57" xfId="0" applyFont="1" applyFill="1" applyBorder="1" applyAlignment="1">
      <alignment horizontal="center" vertical="center" wrapText="1"/>
    </xf>
    <xf numFmtId="0" fontId="37" fillId="3" borderId="59" xfId="0" applyFont="1" applyFill="1" applyBorder="1" applyAlignment="1">
      <alignment horizontal="center" vertical="center" wrapText="1"/>
    </xf>
    <xf numFmtId="0" fontId="38" fillId="3" borderId="55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56" xfId="0" applyFont="1" applyFill="1" applyBorder="1" applyAlignment="1">
      <alignment horizontal="center" vertical="center" wrapText="1"/>
    </xf>
    <xf numFmtId="0" fontId="38" fillId="3" borderId="57" xfId="0" applyFont="1" applyFill="1" applyBorder="1" applyAlignment="1">
      <alignment horizontal="center"/>
    </xf>
    <xf numFmtId="0" fontId="38" fillId="3" borderId="61" xfId="0" applyFont="1" applyFill="1" applyBorder="1" applyAlignment="1">
      <alignment horizontal="center"/>
    </xf>
    <xf numFmtId="0" fontId="38" fillId="3" borderId="58" xfId="0" applyFont="1" applyFill="1" applyBorder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oneda" xfId="33" builtinId="4"/>
    <cellStyle name="Neutral" xfId="34" builtinId="28" customBuiltin="1"/>
    <cellStyle name="Normal" xfId="0" builtinId="0"/>
    <cellStyle name="Normal 2" xfId="35"/>
    <cellStyle name="Normal 3" xfId="36"/>
    <cellStyle name="Notas 2" xfId="37"/>
    <cellStyle name="Porcentual" xfId="46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1" xfId="42" builtinId="16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&#186;%20Trimestre/Papeles%20de%20Trabajo/Bce%20Fondo%201&#186;%20Trimestr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lanceSumasSaldo"/>
    </sheetNames>
    <sheetDataSet>
      <sheetData sheetId="0">
        <row r="21">
          <cell r="J21">
            <v>50123057.43</v>
          </cell>
        </row>
        <row r="44">
          <cell r="J44">
            <v>287195174.00999993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156"/>
  <sheetViews>
    <sheetView workbookViewId="0">
      <selection activeCell="D116" sqref="D116"/>
    </sheetView>
  </sheetViews>
  <sheetFormatPr baseColWidth="10" defaultRowHeight="12.75"/>
  <cols>
    <col min="1" max="1" width="12.28515625" style="1" customWidth="1"/>
    <col min="2" max="2" width="66.28515625" style="1" customWidth="1"/>
    <col min="3" max="3" width="55.7109375" style="1" customWidth="1"/>
    <col min="4" max="5" width="36.42578125" style="1" customWidth="1"/>
    <col min="6" max="6" width="28" style="1" customWidth="1"/>
    <col min="7" max="7" width="27.140625" style="1" customWidth="1"/>
    <col min="8" max="8" width="16.28515625" style="1" bestFit="1" customWidth="1"/>
    <col min="9" max="9" width="20.28515625" style="1" customWidth="1"/>
    <col min="10" max="10" width="15.42578125" style="1" customWidth="1"/>
    <col min="11" max="11" width="16" style="1" customWidth="1"/>
    <col min="12" max="16384" width="11.42578125" style="1"/>
  </cols>
  <sheetData>
    <row r="1" spans="2:12">
      <c r="D1" s="2" t="s">
        <v>0</v>
      </c>
    </row>
    <row r="3" spans="2:12">
      <c r="B3" s="3" t="s">
        <v>1</v>
      </c>
      <c r="C3" s="3"/>
    </row>
    <row r="5" spans="2:12" s="4" customFormat="1" ht="15">
      <c r="B5" s="5" t="s">
        <v>2</v>
      </c>
      <c r="C5" s="6"/>
      <c r="D5" s="7" t="s">
        <v>3</v>
      </c>
      <c r="E5" s="8"/>
      <c r="F5" s="9" t="s">
        <v>4</v>
      </c>
      <c r="G5" s="1"/>
      <c r="H5" s="1"/>
      <c r="I5" s="1"/>
      <c r="J5" s="1"/>
      <c r="K5" s="1"/>
      <c r="L5" s="1"/>
    </row>
    <row r="6" spans="2:12" s="4" customFormat="1">
      <c r="B6" s="10"/>
      <c r="E6" s="11"/>
      <c r="F6" s="12"/>
      <c r="G6" s="1"/>
      <c r="H6" s="1"/>
      <c r="I6" s="1"/>
      <c r="J6" s="1"/>
      <c r="K6" s="1"/>
      <c r="L6" s="1"/>
    </row>
    <row r="7" spans="2:12" s="4" customFormat="1" ht="15">
      <c r="B7" s="13" t="str">
        <f>+'Anexo 28'!A4</f>
        <v>EJERCICIO: 2015</v>
      </c>
      <c r="C7" s="14"/>
      <c r="D7" s="15" t="s">
        <v>5</v>
      </c>
      <c r="E7" s="15" t="s">
        <v>114</v>
      </c>
      <c r="F7" s="16"/>
      <c r="G7" s="1"/>
      <c r="H7" s="1"/>
      <c r="I7" s="1"/>
      <c r="J7" s="1"/>
      <c r="K7" s="1"/>
      <c r="L7" s="1"/>
    </row>
    <row r="8" spans="2:12" s="4" customFormat="1" ht="15">
      <c r="B8" s="17"/>
      <c r="C8" s="17"/>
      <c r="E8" s="11"/>
      <c r="F8" s="11"/>
      <c r="G8" s="1"/>
      <c r="H8" s="1"/>
      <c r="I8" s="1"/>
      <c r="J8" s="1"/>
      <c r="K8" s="1"/>
      <c r="L8" s="1"/>
    </row>
    <row r="9" spans="2:12" s="4" customFormat="1" ht="15">
      <c r="B9" s="17"/>
      <c r="C9" s="17"/>
      <c r="E9" s="11"/>
      <c r="F9" s="18"/>
      <c r="G9" s="1"/>
      <c r="H9" s="1"/>
      <c r="I9" s="1"/>
      <c r="J9" s="1"/>
      <c r="K9" s="1"/>
      <c r="L9" s="1"/>
    </row>
    <row r="10" spans="2:12" s="4" customFormat="1" ht="13.5" thickBot="1">
      <c r="E10" s="1"/>
      <c r="F10" s="1"/>
      <c r="G10" s="1"/>
      <c r="H10" s="1"/>
      <c r="I10" s="1"/>
      <c r="J10" s="1"/>
      <c r="K10" s="1"/>
      <c r="L10" s="1"/>
    </row>
    <row r="11" spans="2:12" s="11" customFormat="1" ht="16.7" customHeight="1">
      <c r="B11" s="130" t="s">
        <v>6</v>
      </c>
      <c r="C11" s="131"/>
      <c r="D11" s="136" t="s">
        <v>7</v>
      </c>
      <c r="E11" s="139" t="s">
        <v>8</v>
      </c>
      <c r="F11" s="142" t="s">
        <v>9</v>
      </c>
      <c r="L11" s="1"/>
    </row>
    <row r="12" spans="2:12" s="19" customFormat="1">
      <c r="B12" s="132"/>
      <c r="C12" s="133"/>
      <c r="D12" s="137"/>
      <c r="E12" s="140"/>
      <c r="F12" s="143"/>
      <c r="L12" s="1"/>
    </row>
    <row r="13" spans="2:12" s="19" customFormat="1">
      <c r="B13" s="132"/>
      <c r="C13" s="133"/>
      <c r="D13" s="137"/>
      <c r="E13" s="140"/>
      <c r="F13" s="143"/>
      <c r="L13" s="1"/>
    </row>
    <row r="14" spans="2:12" s="20" customFormat="1">
      <c r="B14" s="132"/>
      <c r="C14" s="133"/>
      <c r="D14" s="137"/>
      <c r="E14" s="140"/>
      <c r="F14" s="143"/>
      <c r="L14" s="1"/>
    </row>
    <row r="15" spans="2:12" s="11" customFormat="1" ht="16.7" customHeight="1" thickBot="1">
      <c r="B15" s="134"/>
      <c r="C15" s="135"/>
      <c r="D15" s="138"/>
      <c r="E15" s="141"/>
      <c r="F15" s="144"/>
      <c r="L15" s="1"/>
    </row>
    <row r="16" spans="2:12" s="11" customFormat="1" ht="15" customHeight="1">
      <c r="B16" s="21" t="s">
        <v>10</v>
      </c>
      <c r="C16" s="22" t="s">
        <v>11</v>
      </c>
      <c r="D16" s="23"/>
      <c r="E16" s="24"/>
      <c r="F16" s="25">
        <f>E17+E18+E19</f>
        <v>1010465398.5799999</v>
      </c>
      <c r="L16" s="1"/>
    </row>
    <row r="17" spans="2:12" s="11" customFormat="1" ht="15" customHeight="1">
      <c r="B17" s="26"/>
      <c r="C17" s="27" t="s">
        <v>12</v>
      </c>
      <c r="D17" s="28">
        <f>C153</f>
        <v>107848365.42</v>
      </c>
      <c r="E17" s="29">
        <f>D17</f>
        <v>107848365.42</v>
      </c>
      <c r="F17" s="30"/>
      <c r="L17" s="1"/>
    </row>
    <row r="18" spans="2:12" s="11" customFormat="1" ht="15" customHeight="1">
      <c r="B18" s="26"/>
      <c r="C18" s="27" t="s">
        <v>13</v>
      </c>
      <c r="D18" s="28">
        <f>D153</f>
        <v>326613316.48999989</v>
      </c>
      <c r="E18" s="29">
        <f>D18</f>
        <v>326613316.48999989</v>
      </c>
      <c r="F18" s="30"/>
      <c r="L18" s="1"/>
    </row>
    <row r="19" spans="2:12" s="11" customFormat="1" ht="15" customHeight="1">
      <c r="B19" s="26"/>
      <c r="C19" s="27" t="s">
        <v>14</v>
      </c>
      <c r="D19" s="29"/>
      <c r="E19" s="29">
        <f>SUM(D20:D22)</f>
        <v>576003716.66999996</v>
      </c>
      <c r="F19" s="30"/>
      <c r="G19" s="31"/>
      <c r="L19" s="1"/>
    </row>
    <row r="20" spans="2:12" s="11" customFormat="1" ht="15" customHeight="1">
      <c r="B20" s="26"/>
      <c r="C20" s="27" t="s">
        <v>15</v>
      </c>
      <c r="D20" s="127">
        <f>+'Anexo 28'!I63</f>
        <v>451563393.85999995</v>
      </c>
      <c r="E20" s="32"/>
      <c r="F20" s="30"/>
      <c r="L20" s="1"/>
    </row>
    <row r="21" spans="2:12" s="11" customFormat="1" ht="15" customHeight="1">
      <c r="B21" s="26"/>
      <c r="C21" s="27" t="s">
        <v>16</v>
      </c>
      <c r="D21" s="127">
        <f>+'Anexo 28'!N63</f>
        <v>69610908.570000008</v>
      </c>
      <c r="E21" s="32"/>
      <c r="F21" s="30"/>
      <c r="L21" s="1"/>
    </row>
    <row r="22" spans="2:12" s="11" customFormat="1" ht="15" customHeight="1">
      <c r="B22" s="26"/>
      <c r="C22" s="27" t="s">
        <v>17</v>
      </c>
      <c r="D22" s="127">
        <f>+'Anexo 28'!S63</f>
        <v>54829414.24000001</v>
      </c>
      <c r="E22" s="32"/>
      <c r="F22" s="30"/>
      <c r="L22" s="1"/>
    </row>
    <row r="23" spans="2:12" s="11" customFormat="1" ht="15" customHeight="1">
      <c r="B23" s="26" t="s">
        <v>18</v>
      </c>
      <c r="C23" s="27" t="s">
        <v>134</v>
      </c>
      <c r="D23" s="33"/>
      <c r="E23" s="32"/>
      <c r="F23" s="25">
        <f>F16*0.05</f>
        <v>50523269.928999998</v>
      </c>
      <c r="L23" s="1"/>
    </row>
    <row r="24" spans="2:12" s="11" customFormat="1" ht="15" customHeight="1">
      <c r="B24" s="26" t="s">
        <v>19</v>
      </c>
      <c r="C24" s="27" t="s">
        <v>20</v>
      </c>
      <c r="D24" s="33"/>
      <c r="E24" s="32"/>
      <c r="F24" s="25">
        <f>+D136</f>
        <v>7975005.5499999998</v>
      </c>
      <c r="L24" s="1"/>
    </row>
    <row r="25" spans="2:12" s="11" customFormat="1" ht="15" customHeight="1" thickBot="1">
      <c r="B25" s="34"/>
      <c r="C25" s="35" t="s">
        <v>21</v>
      </c>
      <c r="D25" s="35"/>
      <c r="E25" s="36"/>
      <c r="F25" s="37">
        <f>F23-F24</f>
        <v>42548264.379000001</v>
      </c>
      <c r="L25" s="1"/>
    </row>
    <row r="26" spans="2:12" s="11" customFormat="1">
      <c r="B26" s="38"/>
      <c r="C26" s="38"/>
      <c r="D26" s="39"/>
      <c r="E26" s="1"/>
      <c r="F26" s="1"/>
      <c r="K26" s="1"/>
      <c r="L26" s="1"/>
    </row>
    <row r="27" spans="2:12" s="11" customFormat="1">
      <c r="B27" s="38"/>
      <c r="C27" s="38"/>
      <c r="D27" s="39"/>
      <c r="E27" s="1"/>
      <c r="F27" s="1"/>
      <c r="K27" s="1"/>
      <c r="L27" s="1"/>
    </row>
    <row r="28" spans="2:12" s="11" customFormat="1" ht="13.5" thickBot="1">
      <c r="B28" s="38"/>
      <c r="C28" s="38"/>
      <c r="D28" s="39"/>
      <c r="E28" s="1"/>
      <c r="F28" s="1"/>
      <c r="K28" s="1"/>
      <c r="L28" s="1"/>
    </row>
    <row r="29" spans="2:12" s="11" customFormat="1" ht="18">
      <c r="B29" s="40"/>
      <c r="C29" s="41"/>
      <c r="D29" s="42"/>
      <c r="E29" s="43"/>
      <c r="K29" s="1"/>
      <c r="L29" s="1"/>
    </row>
    <row r="30" spans="2:12" s="11" customFormat="1">
      <c r="B30" s="44" t="s">
        <v>22</v>
      </c>
      <c r="C30" s="44" t="s">
        <v>23</v>
      </c>
      <c r="D30" s="128" t="s">
        <v>132</v>
      </c>
      <c r="E30" s="129"/>
      <c r="K30" s="1"/>
      <c r="L30" s="1"/>
    </row>
    <row r="31" spans="2:12" s="11" customFormat="1" ht="13.5" thickBot="1">
      <c r="B31" s="45"/>
      <c r="C31" s="46"/>
      <c r="D31" s="47"/>
      <c r="E31" s="48"/>
      <c r="K31" s="1"/>
      <c r="L31" s="1"/>
    </row>
    <row r="32" spans="2:12" s="11" customFormat="1">
      <c r="B32" s="49">
        <v>41101</v>
      </c>
      <c r="C32" s="50" t="s">
        <v>24</v>
      </c>
      <c r="D32" s="51">
        <f>+D33</f>
        <v>6980306.4400000004</v>
      </c>
      <c r="E32" s="52"/>
      <c r="K32" s="1"/>
      <c r="L32" s="1"/>
    </row>
    <row r="33" spans="2:12" s="11" customFormat="1">
      <c r="B33" s="53"/>
      <c r="C33" s="54" t="s">
        <v>24</v>
      </c>
      <c r="D33" s="55">
        <v>6980306.4400000004</v>
      </c>
      <c r="E33" s="52"/>
      <c r="K33" s="1"/>
      <c r="L33" s="1"/>
    </row>
    <row r="34" spans="2:12" s="11" customFormat="1">
      <c r="B34" s="53"/>
      <c r="C34" s="57"/>
      <c r="D34" s="55"/>
      <c r="E34" s="52"/>
      <c r="K34" s="1"/>
      <c r="L34" s="1"/>
    </row>
    <row r="35" spans="2:12" s="11" customFormat="1">
      <c r="B35" s="49">
        <v>41201</v>
      </c>
      <c r="C35" s="50" t="s">
        <v>25</v>
      </c>
      <c r="D35" s="58">
        <f>SUM(D36:D78)</f>
        <v>99684.1</v>
      </c>
      <c r="E35" s="52"/>
      <c r="K35" s="1"/>
      <c r="L35" s="1"/>
    </row>
    <row r="36" spans="2:12" s="11" customFormat="1">
      <c r="B36" s="49"/>
      <c r="C36" s="54" t="s">
        <v>26</v>
      </c>
      <c r="D36" s="59">
        <v>8311.51</v>
      </c>
      <c r="E36" s="52"/>
    </row>
    <row r="37" spans="2:12" s="11" customFormat="1">
      <c r="B37" s="49"/>
      <c r="C37" s="54" t="s">
        <v>27</v>
      </c>
      <c r="D37" s="59">
        <v>9605.7999999999993</v>
      </c>
      <c r="E37" s="52"/>
    </row>
    <row r="38" spans="2:12" s="11" customFormat="1">
      <c r="B38" s="49"/>
      <c r="C38" s="54" t="s">
        <v>28</v>
      </c>
      <c r="D38" s="59">
        <v>10303.11</v>
      </c>
      <c r="E38" s="52"/>
    </row>
    <row r="39" spans="2:12" s="11" customFormat="1">
      <c r="B39" s="49"/>
      <c r="C39" s="54" t="s">
        <v>29</v>
      </c>
      <c r="D39" s="59">
        <v>3451.2</v>
      </c>
      <c r="E39" s="52"/>
    </row>
    <row r="40" spans="2:12" s="11" customFormat="1">
      <c r="B40" s="49"/>
      <c r="C40" s="60" t="s">
        <v>116</v>
      </c>
      <c r="D40" s="59">
        <v>308.16000000000003</v>
      </c>
      <c r="E40" s="52"/>
    </row>
    <row r="41" spans="2:12" s="11" customFormat="1">
      <c r="B41" s="49"/>
      <c r="C41" s="60" t="s">
        <v>30</v>
      </c>
      <c r="D41" s="59">
        <v>33.840000000000003</v>
      </c>
      <c r="E41" s="52"/>
    </row>
    <row r="42" spans="2:12" s="11" customFormat="1">
      <c r="B42" s="49"/>
      <c r="C42" s="60" t="s">
        <v>31</v>
      </c>
      <c r="D42" s="59">
        <v>1228.8</v>
      </c>
      <c r="E42" s="52"/>
    </row>
    <row r="43" spans="2:12" s="11" customFormat="1">
      <c r="B43" s="49"/>
      <c r="C43" s="61" t="s">
        <v>32</v>
      </c>
      <c r="D43" s="59">
        <v>56.28</v>
      </c>
      <c r="E43" s="52"/>
    </row>
    <row r="44" spans="2:12" s="11" customFormat="1">
      <c r="B44" s="49"/>
      <c r="C44" s="61" t="s">
        <v>33</v>
      </c>
      <c r="D44" s="59">
        <v>462</v>
      </c>
      <c r="E44" s="52"/>
    </row>
    <row r="45" spans="2:12" s="11" customFormat="1">
      <c r="B45" s="49"/>
      <c r="C45" s="61" t="s">
        <v>34</v>
      </c>
      <c r="D45" s="59">
        <v>17.14</v>
      </c>
      <c r="E45" s="52"/>
    </row>
    <row r="46" spans="2:12">
      <c r="B46" s="49"/>
      <c r="C46" s="61" t="s">
        <v>35</v>
      </c>
      <c r="D46" s="59">
        <v>573</v>
      </c>
      <c r="E46" s="52"/>
      <c r="F46" s="11"/>
    </row>
    <row r="47" spans="2:12">
      <c r="B47" s="53"/>
      <c r="C47" s="61" t="s">
        <v>36</v>
      </c>
      <c r="D47" s="59">
        <v>413.5</v>
      </c>
      <c r="E47" s="52"/>
      <c r="F47" s="11"/>
    </row>
    <row r="48" spans="2:12">
      <c r="B48" s="53"/>
      <c r="C48" s="61" t="s">
        <v>37</v>
      </c>
      <c r="D48" s="59">
        <v>13216.93</v>
      </c>
      <c r="E48" s="52"/>
      <c r="F48" s="11"/>
    </row>
    <row r="49" spans="2:6">
      <c r="B49" s="53"/>
      <c r="C49" s="60" t="s">
        <v>38</v>
      </c>
      <c r="D49" s="59">
        <v>40</v>
      </c>
      <c r="E49" s="52"/>
      <c r="F49" s="11"/>
    </row>
    <row r="50" spans="2:6">
      <c r="B50" s="53"/>
      <c r="C50" s="60" t="s">
        <v>39</v>
      </c>
      <c r="D50" s="59">
        <v>455</v>
      </c>
      <c r="E50" s="52"/>
      <c r="F50" s="11"/>
    </row>
    <row r="51" spans="2:6">
      <c r="B51" s="53"/>
      <c r="C51" s="60" t="s">
        <v>117</v>
      </c>
      <c r="D51" s="59">
        <v>248.6</v>
      </c>
      <c r="E51" s="52"/>
      <c r="F51" s="11"/>
    </row>
    <row r="52" spans="2:6">
      <c r="B52" s="53"/>
      <c r="C52" s="60" t="s">
        <v>40</v>
      </c>
      <c r="D52" s="59">
        <v>272.39999999999998</v>
      </c>
      <c r="E52" s="52"/>
      <c r="F52" s="11"/>
    </row>
    <row r="53" spans="2:6">
      <c r="B53" s="53"/>
      <c r="C53" s="60" t="s">
        <v>41</v>
      </c>
      <c r="D53" s="59">
        <v>49</v>
      </c>
      <c r="E53" s="52"/>
      <c r="F53" s="11"/>
    </row>
    <row r="54" spans="2:6">
      <c r="B54" s="53"/>
      <c r="C54" s="60" t="s">
        <v>118</v>
      </c>
      <c r="D54" s="59">
        <v>78.2</v>
      </c>
      <c r="E54" s="52"/>
      <c r="F54" s="11"/>
    </row>
    <row r="55" spans="2:6">
      <c r="B55" s="53"/>
      <c r="C55" s="60" t="s">
        <v>42</v>
      </c>
      <c r="D55" s="59">
        <v>1301.04</v>
      </c>
      <c r="E55" s="52"/>
      <c r="F55" s="11"/>
    </row>
    <row r="56" spans="2:6">
      <c r="B56" s="53"/>
      <c r="C56" s="60" t="s">
        <v>43</v>
      </c>
      <c r="D56" s="59">
        <v>169</v>
      </c>
      <c r="E56" s="52"/>
      <c r="F56" s="11"/>
    </row>
    <row r="57" spans="2:6">
      <c r="B57" s="53"/>
      <c r="C57" s="60" t="s">
        <v>44</v>
      </c>
      <c r="D57" s="59">
        <v>56.66</v>
      </c>
      <c r="E57" s="52"/>
      <c r="F57" s="11"/>
    </row>
    <row r="58" spans="2:6">
      <c r="B58" s="53"/>
      <c r="C58" s="60" t="s">
        <v>119</v>
      </c>
      <c r="D58" s="59">
        <v>76.14</v>
      </c>
      <c r="E58" s="52"/>
      <c r="F58" s="11"/>
    </row>
    <row r="59" spans="2:6">
      <c r="B59" s="53"/>
      <c r="C59" s="60" t="s">
        <v>45</v>
      </c>
      <c r="D59" s="59">
        <v>44.88</v>
      </c>
      <c r="E59" s="52"/>
      <c r="F59" s="11"/>
    </row>
    <row r="60" spans="2:6">
      <c r="B60" s="53"/>
      <c r="C60" s="60" t="s">
        <v>120</v>
      </c>
      <c r="D60" s="59">
        <v>432.8</v>
      </c>
      <c r="E60" s="52"/>
      <c r="F60" s="11"/>
    </row>
    <row r="61" spans="2:6">
      <c r="B61" s="53"/>
      <c r="C61" s="60" t="s">
        <v>46</v>
      </c>
      <c r="D61" s="59">
        <v>466.4</v>
      </c>
      <c r="E61" s="52"/>
      <c r="F61" s="11"/>
    </row>
    <row r="62" spans="2:6">
      <c r="B62" s="53"/>
      <c r="C62" s="61" t="s">
        <v>47</v>
      </c>
      <c r="D62" s="59">
        <v>364.5</v>
      </c>
      <c r="E62" s="52"/>
      <c r="F62" s="11"/>
    </row>
    <row r="63" spans="2:6">
      <c r="B63" s="53"/>
      <c r="C63" s="60" t="s">
        <v>48</v>
      </c>
      <c r="D63" s="59">
        <v>4463.88</v>
      </c>
      <c r="E63" s="52"/>
      <c r="F63" s="11"/>
    </row>
    <row r="64" spans="2:6">
      <c r="B64" s="53"/>
      <c r="C64" s="60" t="s">
        <v>49</v>
      </c>
      <c r="D64" s="59">
        <v>970.72</v>
      </c>
      <c r="E64" s="52"/>
      <c r="F64" s="11"/>
    </row>
    <row r="65" spans="2:6">
      <c r="B65" s="53"/>
      <c r="C65" s="60" t="s">
        <v>50</v>
      </c>
      <c r="D65" s="59">
        <v>814.43</v>
      </c>
      <c r="E65" s="52"/>
      <c r="F65" s="11"/>
    </row>
    <row r="66" spans="2:6">
      <c r="B66" s="53"/>
      <c r="C66" s="60" t="s">
        <v>51</v>
      </c>
      <c r="D66" s="59">
        <v>5433.88</v>
      </c>
      <c r="E66" s="52"/>
      <c r="F66" s="11"/>
    </row>
    <row r="67" spans="2:6">
      <c r="B67" s="53"/>
      <c r="C67" s="60" t="s">
        <v>52</v>
      </c>
      <c r="D67" s="59">
        <v>4294.93</v>
      </c>
      <c r="E67" s="52"/>
      <c r="F67" s="11"/>
    </row>
    <row r="68" spans="2:6">
      <c r="B68" s="53"/>
      <c r="C68" s="61" t="s">
        <v>25</v>
      </c>
      <c r="D68" s="59">
        <v>1161.58</v>
      </c>
      <c r="E68" s="52"/>
      <c r="F68" s="11"/>
    </row>
    <row r="69" spans="2:6">
      <c r="B69" s="53"/>
      <c r="C69" s="60" t="s">
        <v>53</v>
      </c>
      <c r="D69" s="59">
        <v>0.31</v>
      </c>
      <c r="E69" s="52"/>
      <c r="F69" s="11"/>
    </row>
    <row r="70" spans="2:6">
      <c r="B70" s="53"/>
      <c r="C70" s="60" t="s">
        <v>55</v>
      </c>
      <c r="D70" s="59">
        <v>5094.49</v>
      </c>
      <c r="E70" s="52"/>
      <c r="F70" s="11"/>
    </row>
    <row r="71" spans="2:6">
      <c r="B71" s="53"/>
      <c r="C71" s="61" t="s">
        <v>56</v>
      </c>
      <c r="D71" s="59">
        <v>3876</v>
      </c>
      <c r="E71" s="52"/>
      <c r="F71" s="11"/>
    </row>
    <row r="72" spans="2:6">
      <c r="B72" s="53"/>
      <c r="C72" s="61" t="s">
        <v>57</v>
      </c>
      <c r="D72" s="59">
        <v>1140</v>
      </c>
      <c r="E72" s="52"/>
      <c r="F72" s="11"/>
    </row>
    <row r="73" spans="2:6">
      <c r="B73" s="53"/>
      <c r="C73" s="61" t="s">
        <v>58</v>
      </c>
      <c r="D73" s="59">
        <v>2021.77</v>
      </c>
      <c r="E73" s="52"/>
      <c r="F73" s="11"/>
    </row>
    <row r="74" spans="2:6">
      <c r="B74" s="53"/>
      <c r="C74" s="61" t="s">
        <v>59</v>
      </c>
      <c r="D74" s="59">
        <v>4490.75</v>
      </c>
      <c r="E74" s="52"/>
      <c r="F74" s="11"/>
    </row>
    <row r="75" spans="2:6">
      <c r="B75" s="53"/>
      <c r="C75" s="61" t="s">
        <v>123</v>
      </c>
      <c r="D75" s="59">
        <v>8447.1</v>
      </c>
      <c r="E75" s="52"/>
      <c r="F75" s="11"/>
    </row>
    <row r="76" spans="2:6">
      <c r="B76" s="53"/>
      <c r="C76" s="61" t="s">
        <v>124</v>
      </c>
      <c r="D76" s="59">
        <v>520</v>
      </c>
      <c r="E76" s="52"/>
      <c r="F76" s="11"/>
    </row>
    <row r="77" spans="2:6">
      <c r="B77" s="53"/>
      <c r="C77" s="61" t="s">
        <v>60</v>
      </c>
      <c r="D77" s="59">
        <v>4836.7</v>
      </c>
      <c r="E77" s="52"/>
      <c r="F77" s="11"/>
    </row>
    <row r="78" spans="2:6">
      <c r="B78" s="53"/>
      <c r="C78" s="61" t="s">
        <v>125</v>
      </c>
      <c r="D78" s="59">
        <v>81.67</v>
      </c>
      <c r="E78" s="52"/>
      <c r="F78" s="11"/>
    </row>
    <row r="79" spans="2:6">
      <c r="B79" s="53"/>
      <c r="C79" s="57"/>
      <c r="D79" s="62"/>
      <c r="E79" s="52"/>
    </row>
    <row r="80" spans="2:6">
      <c r="B80" s="49">
        <v>41301</v>
      </c>
      <c r="C80" s="50" t="s">
        <v>61</v>
      </c>
      <c r="D80" s="58">
        <f>SUM(D81:D127)</f>
        <v>945195.99999999988</v>
      </c>
      <c r="E80" s="56"/>
    </row>
    <row r="81" spans="2:5">
      <c r="B81" s="49"/>
      <c r="C81" s="61" t="s">
        <v>126</v>
      </c>
      <c r="D81" s="59">
        <v>2211</v>
      </c>
      <c r="E81" s="52"/>
    </row>
    <row r="82" spans="2:5">
      <c r="B82" s="53"/>
      <c r="C82" s="61" t="s">
        <v>47</v>
      </c>
      <c r="D82" s="59">
        <v>7437</v>
      </c>
      <c r="E82" s="52"/>
    </row>
    <row r="83" spans="2:5">
      <c r="B83" s="49"/>
      <c r="C83" s="61" t="s">
        <v>62</v>
      </c>
      <c r="D83" s="59">
        <v>38432.129999999997</v>
      </c>
      <c r="E83" s="52"/>
    </row>
    <row r="84" spans="2:5">
      <c r="B84" s="53"/>
      <c r="C84" s="61" t="s">
        <v>63</v>
      </c>
      <c r="D84" s="59">
        <v>44720.68</v>
      </c>
      <c r="E84" s="52"/>
    </row>
    <row r="85" spans="2:5">
      <c r="B85" s="53"/>
      <c r="C85" s="61" t="s">
        <v>64</v>
      </c>
      <c r="D85" s="59">
        <v>18752.189999999999</v>
      </c>
      <c r="E85" s="52"/>
    </row>
    <row r="86" spans="2:5">
      <c r="B86" s="53"/>
      <c r="C86" s="61" t="s">
        <v>65</v>
      </c>
      <c r="D86" s="59">
        <v>44447.64</v>
      </c>
      <c r="E86" s="52"/>
    </row>
    <row r="87" spans="2:5">
      <c r="B87" s="53"/>
      <c r="C87" s="61" t="s">
        <v>66</v>
      </c>
      <c r="D87" s="59">
        <v>48639.81</v>
      </c>
      <c r="E87" s="52"/>
    </row>
    <row r="88" spans="2:5">
      <c r="B88" s="53"/>
      <c r="C88" s="61" t="s">
        <v>67</v>
      </c>
      <c r="D88" s="59">
        <v>164401.78</v>
      </c>
      <c r="E88" s="52"/>
    </row>
    <row r="89" spans="2:5">
      <c r="B89" s="53"/>
      <c r="C89" s="61" t="s">
        <v>68</v>
      </c>
      <c r="D89" s="59">
        <v>9680</v>
      </c>
      <c r="E89" s="52"/>
    </row>
    <row r="90" spans="2:5">
      <c r="B90" s="53"/>
      <c r="C90" s="61" t="s">
        <v>69</v>
      </c>
      <c r="D90" s="59">
        <v>53583</v>
      </c>
      <c r="E90" s="52"/>
    </row>
    <row r="91" spans="2:5">
      <c r="B91" s="53"/>
      <c r="C91" s="61" t="s">
        <v>70</v>
      </c>
      <c r="D91" s="59">
        <v>2785</v>
      </c>
      <c r="E91" s="52"/>
    </row>
    <row r="92" spans="2:5">
      <c r="B92" s="53"/>
      <c r="C92" s="61" t="s">
        <v>127</v>
      </c>
      <c r="D92" s="59">
        <v>91537.5</v>
      </c>
      <c r="E92" s="52"/>
    </row>
    <row r="93" spans="2:5">
      <c r="B93" s="53"/>
      <c r="C93" s="61" t="s">
        <v>71</v>
      </c>
      <c r="D93" s="59">
        <v>1460</v>
      </c>
      <c r="E93" s="52"/>
    </row>
    <row r="94" spans="2:5">
      <c r="B94" s="53"/>
      <c r="C94" s="61" t="s">
        <v>72</v>
      </c>
      <c r="D94" s="59">
        <v>11947.68</v>
      </c>
      <c r="E94" s="52"/>
    </row>
    <row r="95" spans="2:5">
      <c r="B95" s="53"/>
      <c r="C95" s="61" t="s">
        <v>73</v>
      </c>
      <c r="D95" s="59">
        <v>6892</v>
      </c>
      <c r="E95" s="52"/>
    </row>
    <row r="96" spans="2:5">
      <c r="B96" s="53"/>
      <c r="C96" s="61" t="s">
        <v>54</v>
      </c>
      <c r="D96" s="59">
        <v>680.74</v>
      </c>
      <c r="E96" s="52"/>
    </row>
    <row r="97" spans="2:5">
      <c r="B97" s="53"/>
      <c r="C97" s="61" t="s">
        <v>74</v>
      </c>
      <c r="D97" s="59">
        <v>11844</v>
      </c>
      <c r="E97" s="52"/>
    </row>
    <row r="98" spans="2:5">
      <c r="B98" s="53"/>
      <c r="C98" s="61" t="s">
        <v>75</v>
      </c>
      <c r="D98" s="59">
        <v>15127.45</v>
      </c>
      <c r="E98" s="52"/>
    </row>
    <row r="99" spans="2:5">
      <c r="B99" s="53"/>
      <c r="C99" s="61" t="s">
        <v>76</v>
      </c>
      <c r="D99" s="59">
        <v>36299.39</v>
      </c>
      <c r="E99" s="52"/>
    </row>
    <row r="100" spans="2:5">
      <c r="B100" s="53"/>
      <c r="C100" s="61" t="s">
        <v>77</v>
      </c>
      <c r="D100" s="59">
        <v>6705.08</v>
      </c>
      <c r="E100" s="52"/>
    </row>
    <row r="101" spans="2:5">
      <c r="B101" s="53"/>
      <c r="C101" s="61" t="s">
        <v>78</v>
      </c>
      <c r="D101" s="59">
        <v>57951.46</v>
      </c>
      <c r="E101" s="52"/>
    </row>
    <row r="102" spans="2:5">
      <c r="B102" s="53"/>
      <c r="C102" s="61" t="s">
        <v>79</v>
      </c>
      <c r="D102" s="59">
        <v>850</v>
      </c>
      <c r="E102" s="52"/>
    </row>
    <row r="103" spans="2:5">
      <c r="B103" s="53"/>
      <c r="C103" s="61" t="s">
        <v>80</v>
      </c>
      <c r="D103" s="59">
        <v>3597.35</v>
      </c>
      <c r="E103" s="52"/>
    </row>
    <row r="104" spans="2:5">
      <c r="B104" s="53"/>
      <c r="C104" s="61" t="s">
        <v>81</v>
      </c>
      <c r="D104" s="59">
        <v>1854</v>
      </c>
      <c r="E104" s="52"/>
    </row>
    <row r="105" spans="2:5">
      <c r="B105" s="53"/>
      <c r="C105" s="61" t="s">
        <v>121</v>
      </c>
      <c r="D105" s="59">
        <v>800</v>
      </c>
      <c r="E105" s="52"/>
    </row>
    <row r="106" spans="2:5">
      <c r="B106" s="53"/>
      <c r="C106" s="61" t="s">
        <v>82</v>
      </c>
      <c r="D106" s="59">
        <v>4784.34</v>
      </c>
      <c r="E106" s="52"/>
    </row>
    <row r="107" spans="2:5">
      <c r="B107" s="53"/>
      <c r="C107" s="61" t="s">
        <v>83</v>
      </c>
      <c r="D107" s="59">
        <v>30627.64</v>
      </c>
      <c r="E107" s="52"/>
    </row>
    <row r="108" spans="2:5">
      <c r="B108" s="53"/>
      <c r="C108" s="61" t="s">
        <v>84</v>
      </c>
      <c r="D108" s="59">
        <v>3057</v>
      </c>
      <c r="E108" s="52"/>
    </row>
    <row r="109" spans="2:5">
      <c r="B109" s="53"/>
      <c r="C109" s="57" t="s">
        <v>208</v>
      </c>
      <c r="D109" s="59">
        <v>50859.99</v>
      </c>
      <c r="E109" s="52"/>
    </row>
    <row r="110" spans="2:5">
      <c r="B110" s="53"/>
      <c r="C110" s="61" t="s">
        <v>85</v>
      </c>
      <c r="D110" s="59">
        <v>15281.19</v>
      </c>
      <c r="E110" s="52"/>
    </row>
    <row r="111" spans="2:5">
      <c r="B111" s="53"/>
      <c r="C111" s="61" t="s">
        <v>128</v>
      </c>
      <c r="D111" s="59">
        <v>97</v>
      </c>
      <c r="E111" s="52"/>
    </row>
    <row r="112" spans="2:5">
      <c r="B112" s="53"/>
      <c r="C112" s="61" t="s">
        <v>122</v>
      </c>
      <c r="D112" s="59">
        <v>49956.43</v>
      </c>
      <c r="E112" s="52"/>
    </row>
    <row r="113" spans="2:5">
      <c r="B113" s="53"/>
      <c r="C113" s="61" t="s">
        <v>86</v>
      </c>
      <c r="D113" s="59">
        <v>1427</v>
      </c>
      <c r="E113" s="52"/>
    </row>
    <row r="114" spans="2:5">
      <c r="B114" s="53"/>
      <c r="C114" s="61" t="s">
        <v>129</v>
      </c>
      <c r="D114" s="59">
        <v>3585</v>
      </c>
      <c r="E114" s="52"/>
    </row>
    <row r="115" spans="2:5">
      <c r="B115" s="53"/>
      <c r="C115" s="61" t="s">
        <v>112</v>
      </c>
      <c r="D115" s="59">
        <v>8860.32</v>
      </c>
      <c r="E115" s="52"/>
    </row>
    <row r="116" spans="2:5">
      <c r="B116" s="53"/>
      <c r="C116" s="61" t="s">
        <v>130</v>
      </c>
      <c r="D116" s="59">
        <v>15941.68</v>
      </c>
      <c r="E116" s="52"/>
    </row>
    <row r="117" spans="2:5">
      <c r="B117" s="53"/>
      <c r="C117" s="61" t="s">
        <v>87</v>
      </c>
      <c r="D117" s="59">
        <v>484.38</v>
      </c>
      <c r="E117" s="52"/>
    </row>
    <row r="118" spans="2:5">
      <c r="B118" s="53"/>
      <c r="C118" s="61" t="s">
        <v>88</v>
      </c>
      <c r="D118" s="59">
        <v>1697</v>
      </c>
      <c r="E118" s="52"/>
    </row>
    <row r="119" spans="2:5">
      <c r="B119" s="53"/>
      <c r="C119" s="61" t="s">
        <v>89</v>
      </c>
      <c r="D119" s="59">
        <v>2712</v>
      </c>
      <c r="E119" s="52"/>
    </row>
    <row r="120" spans="2:5">
      <c r="B120" s="53"/>
      <c r="C120" s="61" t="s">
        <v>90</v>
      </c>
      <c r="D120" s="59">
        <v>40674.03</v>
      </c>
      <c r="E120" s="52"/>
    </row>
    <row r="121" spans="2:5">
      <c r="B121" s="53"/>
      <c r="C121" s="61" t="s">
        <v>91</v>
      </c>
      <c r="D121" s="59">
        <v>7699</v>
      </c>
      <c r="E121" s="52"/>
    </row>
    <row r="122" spans="2:5">
      <c r="B122" s="53"/>
      <c r="C122" s="61" t="s">
        <v>92</v>
      </c>
      <c r="D122" s="59">
        <v>1000</v>
      </c>
      <c r="E122" s="56"/>
    </row>
    <row r="123" spans="2:5">
      <c r="B123" s="53"/>
      <c r="C123" s="61" t="s">
        <v>131</v>
      </c>
      <c r="D123" s="59">
        <v>1200</v>
      </c>
      <c r="E123" s="52"/>
    </row>
    <row r="124" spans="2:5">
      <c r="B124" s="53"/>
      <c r="C124" s="61" t="s">
        <v>113</v>
      </c>
      <c r="D124" s="59">
        <v>15471.26</v>
      </c>
      <c r="E124" s="52"/>
    </row>
    <row r="125" spans="2:5">
      <c r="B125" s="53"/>
      <c r="C125" s="61" t="s">
        <v>93</v>
      </c>
      <c r="D125" s="59">
        <v>569.9</v>
      </c>
      <c r="E125" s="52"/>
    </row>
    <row r="126" spans="2:5">
      <c r="B126" s="53"/>
      <c r="C126" s="61" t="s">
        <v>94</v>
      </c>
      <c r="D126" s="59">
        <v>4775.96</v>
      </c>
      <c r="E126" s="52"/>
    </row>
    <row r="127" spans="2:5">
      <c r="B127" s="53"/>
      <c r="C127" s="61" t="s">
        <v>95</v>
      </c>
      <c r="D127" s="59">
        <v>1798</v>
      </c>
      <c r="E127" s="52"/>
    </row>
    <row r="128" spans="2:5">
      <c r="B128" s="53"/>
      <c r="C128" s="63"/>
      <c r="D128" s="59"/>
      <c r="E128" s="52"/>
    </row>
    <row r="129" spans="2:5">
      <c r="B129" s="49">
        <v>51101</v>
      </c>
      <c r="C129" s="50" t="s">
        <v>96</v>
      </c>
      <c r="D129" s="58">
        <f>SUM(D130:D130)</f>
        <v>679</v>
      </c>
      <c r="E129" s="52"/>
    </row>
    <row r="130" spans="2:5">
      <c r="B130" s="53"/>
      <c r="C130" s="61" t="s">
        <v>115</v>
      </c>
      <c r="D130" s="59">
        <v>679</v>
      </c>
      <c r="E130" s="52"/>
    </row>
    <row r="131" spans="2:5">
      <c r="B131" s="53"/>
      <c r="C131" s="57"/>
      <c r="D131" s="59"/>
      <c r="E131" s="52"/>
    </row>
    <row r="132" spans="2:5">
      <c r="B132" s="53"/>
      <c r="C132" s="64" t="s">
        <v>97</v>
      </c>
      <c r="D132" s="65">
        <f>+D32+D35+D80+D129</f>
        <v>8025865.54</v>
      </c>
      <c r="E132" s="52"/>
    </row>
    <row r="133" spans="2:5">
      <c r="B133" s="53"/>
      <c r="C133" s="64"/>
      <c r="D133" s="65"/>
      <c r="E133" s="52"/>
    </row>
    <row r="134" spans="2:5">
      <c r="B134" s="53"/>
      <c r="C134" s="57" t="s">
        <v>98</v>
      </c>
      <c r="D134" s="59">
        <v>50859.99</v>
      </c>
      <c r="E134" s="52"/>
    </row>
    <row r="135" spans="2:5">
      <c r="B135" s="53"/>
      <c r="C135" s="57"/>
      <c r="D135" s="66"/>
      <c r="E135" s="52"/>
    </row>
    <row r="136" spans="2:5" ht="13.5" thickBot="1">
      <c r="B136" s="67"/>
      <c r="C136" s="68" t="s">
        <v>20</v>
      </c>
      <c r="D136" s="69">
        <f>+D132-D134</f>
        <v>7975005.5499999998</v>
      </c>
      <c r="E136" s="70"/>
    </row>
    <row r="137" spans="2:5" ht="14.25" thickTop="1" thickBot="1">
      <c r="B137" s="71"/>
      <c r="C137" s="72"/>
      <c r="D137" s="72"/>
      <c r="E137" s="73"/>
    </row>
    <row r="138" spans="2:5">
      <c r="B138" s="57"/>
      <c r="C138" s="57"/>
      <c r="D138" s="55"/>
      <c r="E138" s="57"/>
    </row>
    <row r="141" spans="2:5" ht="13.5" thickBot="1"/>
    <row r="142" spans="2:5" ht="13.5" thickBot="1">
      <c r="B142" s="74" t="s">
        <v>99</v>
      </c>
      <c r="C142" s="75"/>
      <c r="D142" s="76"/>
    </row>
    <row r="143" spans="2:5" ht="13.5" thickBot="1">
      <c r="B143" s="74" t="s">
        <v>100</v>
      </c>
      <c r="C143" s="75"/>
      <c r="D143" s="76"/>
    </row>
    <row r="144" spans="2:5">
      <c r="B144" s="77" t="s">
        <v>133</v>
      </c>
      <c r="C144" s="78" t="s">
        <v>101</v>
      </c>
      <c r="D144" s="79" t="s">
        <v>102</v>
      </c>
    </row>
    <row r="145" spans="2:5">
      <c r="B145" s="80" t="s">
        <v>103</v>
      </c>
      <c r="C145" s="81">
        <f>+[1]BalanceSumasSaldo!$J$21</f>
        <v>50123057.43</v>
      </c>
      <c r="D145" s="81">
        <f>+[1]BalanceSumasSaldo!$J$44</f>
        <v>287195174.00999993</v>
      </c>
    </row>
    <row r="146" spans="2:5">
      <c r="B146" s="80" t="s">
        <v>104</v>
      </c>
      <c r="C146" s="81">
        <v>8125134.6600000001</v>
      </c>
      <c r="D146" s="82">
        <v>0</v>
      </c>
    </row>
    <row r="147" spans="2:5">
      <c r="B147" s="80" t="s">
        <v>105</v>
      </c>
      <c r="C147" s="81">
        <v>547.54</v>
      </c>
      <c r="D147" s="82">
        <v>599880.55000000005</v>
      </c>
      <c r="E147" s="83"/>
    </row>
    <row r="148" spans="2:5">
      <c r="B148" s="80" t="s">
        <v>106</v>
      </c>
      <c r="C148" s="81">
        <v>2124901.64</v>
      </c>
      <c r="D148" s="82">
        <v>1321197.96</v>
      </c>
    </row>
    <row r="149" spans="2:5">
      <c r="B149" s="80" t="s">
        <v>107</v>
      </c>
      <c r="C149" s="81">
        <v>135290.60999999999</v>
      </c>
      <c r="D149" s="82">
        <v>633320.56999999995</v>
      </c>
    </row>
    <row r="150" spans="2:5">
      <c r="B150" s="80" t="s">
        <v>108</v>
      </c>
      <c r="C150" s="81">
        <v>47003491.509999998</v>
      </c>
      <c r="D150" s="82">
        <v>202204.07</v>
      </c>
    </row>
    <row r="151" spans="2:5">
      <c r="B151" s="80" t="s">
        <v>109</v>
      </c>
      <c r="C151" s="81">
        <v>335942.03</v>
      </c>
      <c r="D151" s="82">
        <v>0</v>
      </c>
    </row>
    <row r="152" spans="2:5" ht="13.5" thickBot="1">
      <c r="B152" s="90" t="s">
        <v>110</v>
      </c>
      <c r="C152" s="84">
        <v>0</v>
      </c>
      <c r="D152" s="91">
        <f>3076179.66+33585359.67</f>
        <v>36661539.329999998</v>
      </c>
      <c r="E152" s="85"/>
    </row>
    <row r="153" spans="2:5">
      <c r="B153" s="92" t="s">
        <v>9</v>
      </c>
      <c r="C153" s="93">
        <f>SUM(C145:C152)</f>
        <v>107848365.42</v>
      </c>
      <c r="D153" s="94">
        <f>SUM(D145:D152)</f>
        <v>326613316.48999989</v>
      </c>
    </row>
    <row r="154" spans="2:5" ht="13.5" thickBot="1">
      <c r="B154" s="86" t="s">
        <v>111</v>
      </c>
      <c r="C154" s="87"/>
      <c r="D154" s="88">
        <f>C153+D153</f>
        <v>434461681.90999991</v>
      </c>
    </row>
    <row r="156" spans="2:5">
      <c r="B156" s="89"/>
      <c r="C156" s="59"/>
    </row>
  </sheetData>
  <mergeCells count="5">
    <mergeCell ref="D30:E30"/>
    <mergeCell ref="B11:C15"/>
    <mergeCell ref="D11:D15"/>
    <mergeCell ref="E11:E15"/>
    <mergeCell ref="F11:F15"/>
  </mergeCells>
  <phoneticPr fontId="13" type="noConversion"/>
  <pageMargins left="0.27559055118110237" right="0.39370078740157483" top="0.47244094488188981" bottom="0.82677165354330717" header="0.31496062992125984" footer="0.39370078740157483"/>
  <pageSetup paperSize="9" scale="4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96"/>
  <sheetViews>
    <sheetView tabSelected="1" workbookViewId="0">
      <selection activeCell="A4" sqref="A4"/>
    </sheetView>
  </sheetViews>
  <sheetFormatPr baseColWidth="10" defaultRowHeight="15"/>
  <cols>
    <col min="1" max="1" width="19.42578125" style="97" customWidth="1"/>
    <col min="2" max="2" width="49.28515625" style="97" bestFit="1" customWidth="1"/>
    <col min="3" max="3" width="23.5703125" style="97" customWidth="1"/>
    <col min="4" max="4" width="23.5703125" style="98" bestFit="1" customWidth="1"/>
    <col min="5" max="5" width="22.140625" style="98" bestFit="1" customWidth="1"/>
    <col min="6" max="6" width="10.7109375" style="99" bestFit="1" customWidth="1"/>
    <col min="7" max="8" width="22.140625" style="98" bestFit="1" customWidth="1"/>
    <col min="9" max="9" width="23.5703125" style="100" bestFit="1" customWidth="1"/>
    <col min="10" max="10" width="22.140625" style="98" bestFit="1" customWidth="1"/>
    <col min="11" max="11" width="9.42578125" style="98" bestFit="1" customWidth="1"/>
    <col min="12" max="12" width="20.5703125" style="98" bestFit="1" customWidth="1"/>
    <col min="13" max="15" width="22.140625" style="98" bestFit="1" customWidth="1"/>
    <col min="16" max="16" width="8.140625" style="98" bestFit="1" customWidth="1"/>
    <col min="17" max="17" width="15.42578125" style="98" bestFit="1" customWidth="1"/>
    <col min="18" max="18" width="18.42578125" style="97" bestFit="1" customWidth="1"/>
    <col min="19" max="19" width="22.140625" style="97" bestFit="1" customWidth="1"/>
    <col min="20" max="20" width="25.42578125" style="97" customWidth="1"/>
    <col min="21" max="21" width="11.42578125" style="97"/>
    <col min="22" max="22" width="11.42578125" style="101"/>
    <col min="23" max="16384" width="11.42578125" style="97"/>
  </cols>
  <sheetData>
    <row r="1" spans="1:20">
      <c r="A1" s="95" t="s">
        <v>135</v>
      </c>
      <c r="B1" s="96"/>
      <c r="D1" s="97"/>
    </row>
    <row r="2" spans="1:20">
      <c r="A2" s="96"/>
      <c r="B2" s="96"/>
      <c r="D2" s="97"/>
      <c r="G2" s="102"/>
      <c r="H2" s="102"/>
    </row>
    <row r="3" spans="1:20">
      <c r="A3" s="95" t="s">
        <v>136</v>
      </c>
      <c r="B3" s="95"/>
      <c r="D3" s="97"/>
      <c r="E3" s="96" t="s">
        <v>137</v>
      </c>
      <c r="G3" s="102"/>
      <c r="H3" s="102"/>
    </row>
    <row r="4" spans="1:20">
      <c r="A4" s="95" t="s">
        <v>138</v>
      </c>
      <c r="B4" s="96"/>
      <c r="D4" s="103" t="s">
        <v>209</v>
      </c>
    </row>
    <row r="5" spans="1:20" ht="15.75" thickBot="1">
      <c r="E5" s="102"/>
      <c r="J5" s="104"/>
    </row>
    <row r="6" spans="1:20" ht="12.75">
      <c r="A6" s="155" t="s">
        <v>139</v>
      </c>
      <c r="B6" s="157" t="s">
        <v>140</v>
      </c>
      <c r="C6" s="159" t="s">
        <v>141</v>
      </c>
      <c r="D6" s="160" t="s">
        <v>142</v>
      </c>
      <c r="E6" s="161"/>
      <c r="F6" s="161"/>
      <c r="G6" s="161"/>
      <c r="H6" s="161"/>
      <c r="I6" s="162"/>
      <c r="J6" s="152" t="s">
        <v>143</v>
      </c>
      <c r="K6" s="153"/>
      <c r="L6" s="153"/>
      <c r="M6" s="153"/>
      <c r="N6" s="154"/>
      <c r="O6" s="152" t="s">
        <v>144</v>
      </c>
      <c r="P6" s="153"/>
      <c r="Q6" s="153"/>
      <c r="R6" s="153"/>
      <c r="S6" s="154"/>
      <c r="T6" s="145" t="s">
        <v>145</v>
      </c>
    </row>
    <row r="7" spans="1:20" ht="12.75">
      <c r="A7" s="156"/>
      <c r="B7" s="158"/>
      <c r="C7" s="151"/>
      <c r="D7" s="147" t="s">
        <v>146</v>
      </c>
      <c r="E7" s="147" t="s">
        <v>147</v>
      </c>
      <c r="F7" s="148" t="s">
        <v>148</v>
      </c>
      <c r="G7" s="148"/>
      <c r="H7" s="149" t="s">
        <v>149</v>
      </c>
      <c r="I7" s="151" t="s">
        <v>150</v>
      </c>
      <c r="J7" s="147" t="s">
        <v>146</v>
      </c>
      <c r="K7" s="148" t="s">
        <v>148</v>
      </c>
      <c r="L7" s="148"/>
      <c r="M7" s="149" t="s">
        <v>151</v>
      </c>
      <c r="N7" s="151" t="s">
        <v>152</v>
      </c>
      <c r="O7" s="151" t="s">
        <v>146</v>
      </c>
      <c r="P7" s="148" t="s">
        <v>148</v>
      </c>
      <c r="Q7" s="148"/>
      <c r="R7" s="151" t="s">
        <v>151</v>
      </c>
      <c r="S7" s="151" t="s">
        <v>150</v>
      </c>
      <c r="T7" s="146"/>
    </row>
    <row r="8" spans="1:20" ht="12.75">
      <c r="A8" s="156"/>
      <c r="B8" s="158"/>
      <c r="C8" s="151"/>
      <c r="D8" s="147"/>
      <c r="E8" s="147"/>
      <c r="F8" s="105" t="s">
        <v>153</v>
      </c>
      <c r="G8" s="118" t="s">
        <v>154</v>
      </c>
      <c r="H8" s="150" t="s">
        <v>154</v>
      </c>
      <c r="I8" s="151"/>
      <c r="J8" s="147"/>
      <c r="K8" s="105" t="s">
        <v>153</v>
      </c>
      <c r="L8" s="106" t="s">
        <v>154</v>
      </c>
      <c r="M8" s="150"/>
      <c r="N8" s="151"/>
      <c r="O8" s="151"/>
      <c r="P8" s="105" t="s">
        <v>153</v>
      </c>
      <c r="Q8" s="118" t="s">
        <v>154</v>
      </c>
      <c r="R8" s="151"/>
      <c r="S8" s="151"/>
      <c r="T8" s="146"/>
    </row>
    <row r="9" spans="1:20" ht="12.75">
      <c r="A9" s="107">
        <v>1120201002</v>
      </c>
      <c r="B9" s="108" t="s">
        <v>155</v>
      </c>
      <c r="C9" s="119">
        <v>0</v>
      </c>
      <c r="D9" s="120">
        <v>0</v>
      </c>
      <c r="E9" s="121">
        <v>0</v>
      </c>
      <c r="F9" s="122">
        <v>0</v>
      </c>
      <c r="G9" s="123">
        <v>0</v>
      </c>
      <c r="H9" s="121">
        <v>0</v>
      </c>
      <c r="I9" s="119">
        <v>0</v>
      </c>
      <c r="J9" s="120">
        <v>0</v>
      </c>
      <c r="K9" s="122">
        <v>0</v>
      </c>
      <c r="L9" s="123">
        <v>0</v>
      </c>
      <c r="M9" s="121">
        <v>0</v>
      </c>
      <c r="N9" s="119">
        <v>0</v>
      </c>
      <c r="O9" s="120">
        <v>0</v>
      </c>
      <c r="P9" s="122">
        <v>0</v>
      </c>
      <c r="Q9" s="121">
        <v>0</v>
      </c>
      <c r="R9" s="121">
        <v>0</v>
      </c>
      <c r="S9" s="119">
        <v>0</v>
      </c>
      <c r="T9" s="124">
        <v>0</v>
      </c>
    </row>
    <row r="10" spans="1:20" ht="12.75">
      <c r="A10" s="107">
        <v>1120201003</v>
      </c>
      <c r="B10" s="108" t="s">
        <v>156</v>
      </c>
      <c r="C10" s="119">
        <v>797166.5</v>
      </c>
      <c r="D10" s="120">
        <v>0</v>
      </c>
      <c r="E10" s="121">
        <v>0</v>
      </c>
      <c r="F10" s="122">
        <v>0</v>
      </c>
      <c r="G10" s="123">
        <v>0</v>
      </c>
      <c r="H10" s="121">
        <v>0</v>
      </c>
      <c r="I10" s="119">
        <v>0</v>
      </c>
      <c r="J10" s="120">
        <v>465900</v>
      </c>
      <c r="K10" s="122">
        <v>0</v>
      </c>
      <c r="L10" s="123">
        <v>0</v>
      </c>
      <c r="M10" s="121">
        <v>0</v>
      </c>
      <c r="N10" s="119">
        <v>465900</v>
      </c>
      <c r="O10" s="120">
        <v>331266.5</v>
      </c>
      <c r="P10" s="122">
        <v>0</v>
      </c>
      <c r="Q10" s="121">
        <v>0</v>
      </c>
      <c r="R10" s="121">
        <v>-108366.5</v>
      </c>
      <c r="S10" s="119">
        <v>222900</v>
      </c>
      <c r="T10" s="124">
        <v>688800</v>
      </c>
    </row>
    <row r="11" spans="1:20" ht="12.75">
      <c r="A11" s="107">
        <v>1120201004</v>
      </c>
      <c r="B11" s="108" t="s">
        <v>157</v>
      </c>
      <c r="C11" s="119">
        <v>48873200.219999999</v>
      </c>
      <c r="D11" s="120">
        <v>41132304.259999998</v>
      </c>
      <c r="E11" s="121">
        <v>6507139</v>
      </c>
      <c r="F11" s="122">
        <v>0.15859555156191582</v>
      </c>
      <c r="G11" s="123">
        <v>7629673.3899999997</v>
      </c>
      <c r="H11" s="121">
        <v>468295.67000000086</v>
      </c>
      <c r="I11" s="119">
        <v>40478065.539999999</v>
      </c>
      <c r="J11" s="120">
        <v>4264917.59</v>
      </c>
      <c r="K11" s="122">
        <v>1.1939281224996819E-2</v>
      </c>
      <c r="L11" s="121">
        <v>53686.36</v>
      </c>
      <c r="M11" s="121">
        <v>231698.16000000073</v>
      </c>
      <c r="N11" s="119">
        <v>4442929.3900000006</v>
      </c>
      <c r="O11" s="120">
        <v>3475978.37</v>
      </c>
      <c r="P11" s="122">
        <v>0</v>
      </c>
      <c r="Q11" s="121">
        <v>0</v>
      </c>
      <c r="R11" s="121">
        <v>-700000</v>
      </c>
      <c r="S11" s="119">
        <v>2775978.37</v>
      </c>
      <c r="T11" s="124">
        <v>47696973.299999997</v>
      </c>
    </row>
    <row r="12" spans="1:20" ht="12.75">
      <c r="A12" s="107">
        <v>1120201005</v>
      </c>
      <c r="B12" s="108" t="s">
        <v>158</v>
      </c>
      <c r="C12" s="119">
        <v>9034310.6300000008</v>
      </c>
      <c r="D12" s="120">
        <v>5481119.0900000008</v>
      </c>
      <c r="E12" s="121">
        <v>0</v>
      </c>
      <c r="F12" s="122">
        <v>0</v>
      </c>
      <c r="G12" s="123">
        <v>0</v>
      </c>
      <c r="H12" s="121">
        <v>168450.46999999881</v>
      </c>
      <c r="I12" s="119">
        <v>5649569.5599999996</v>
      </c>
      <c r="J12" s="120">
        <v>0</v>
      </c>
      <c r="K12" s="122">
        <v>0</v>
      </c>
      <c r="L12" s="123">
        <v>0</v>
      </c>
      <c r="M12" s="121">
        <v>0</v>
      </c>
      <c r="N12" s="119">
        <v>0</v>
      </c>
      <c r="O12" s="120">
        <v>3553191.54</v>
      </c>
      <c r="P12" s="122">
        <v>0</v>
      </c>
      <c r="Q12" s="121">
        <v>0</v>
      </c>
      <c r="R12" s="121">
        <v>109199.74000000022</v>
      </c>
      <c r="S12" s="119">
        <v>3662391.2800000003</v>
      </c>
      <c r="T12" s="125">
        <v>9311960.8399999999</v>
      </c>
    </row>
    <row r="13" spans="1:20" ht="12.75">
      <c r="A13" s="107">
        <v>1120201008</v>
      </c>
      <c r="B13" s="108" t="s">
        <v>159</v>
      </c>
      <c r="C13" s="119">
        <v>27475.05</v>
      </c>
      <c r="D13" s="120">
        <v>1.0900000000001455</v>
      </c>
      <c r="E13" s="121">
        <v>0</v>
      </c>
      <c r="F13" s="122">
        <v>0</v>
      </c>
      <c r="G13" s="123">
        <v>0</v>
      </c>
      <c r="H13" s="121">
        <v>-1.4543921622589551E-13</v>
      </c>
      <c r="I13" s="119">
        <v>1.0900000000000001</v>
      </c>
      <c r="J13" s="120">
        <v>0</v>
      </c>
      <c r="K13" s="122">
        <v>0</v>
      </c>
      <c r="L13" s="123">
        <v>0</v>
      </c>
      <c r="M13" s="121">
        <v>0</v>
      </c>
      <c r="N13" s="119">
        <v>0</v>
      </c>
      <c r="O13" s="120">
        <v>27473.96</v>
      </c>
      <c r="P13" s="122">
        <v>0</v>
      </c>
      <c r="Q13" s="121">
        <v>0</v>
      </c>
      <c r="R13" s="121">
        <v>0</v>
      </c>
      <c r="S13" s="119">
        <v>27473.96</v>
      </c>
      <c r="T13" s="124">
        <v>27475.05</v>
      </c>
    </row>
    <row r="14" spans="1:20" ht="12.75">
      <c r="A14" s="107">
        <v>1120201009</v>
      </c>
      <c r="B14" s="108" t="s">
        <v>160</v>
      </c>
      <c r="C14" s="119">
        <v>64742099.490000002</v>
      </c>
      <c r="D14" s="120">
        <v>40589056.869999997</v>
      </c>
      <c r="E14" s="121">
        <v>901846</v>
      </c>
      <c r="F14" s="122">
        <v>0.12060243846657616</v>
      </c>
      <c r="G14" s="123">
        <v>5351379.96</v>
      </c>
      <c r="H14" s="121">
        <v>2881168.1100000059</v>
      </c>
      <c r="I14" s="119">
        <v>39020691.020000003</v>
      </c>
      <c r="J14" s="120">
        <v>11130993.060000001</v>
      </c>
      <c r="K14" s="122">
        <v>3.8699274398728722E-2</v>
      </c>
      <c r="L14" s="121">
        <v>318473.83</v>
      </c>
      <c r="M14" s="121">
        <v>-2901540.83</v>
      </c>
      <c r="N14" s="119">
        <v>7910978.4000000004</v>
      </c>
      <c r="O14" s="120">
        <v>13022049.560000001</v>
      </c>
      <c r="P14" s="122">
        <v>0</v>
      </c>
      <c r="Q14" s="121">
        <v>0</v>
      </c>
      <c r="R14" s="121">
        <v>1.862645149230957E-9</v>
      </c>
      <c r="S14" s="119">
        <v>13022049.560000002</v>
      </c>
      <c r="T14" s="124">
        <v>59953718.979999997</v>
      </c>
    </row>
    <row r="15" spans="1:20" ht="12.75">
      <c r="A15" s="107">
        <v>1120201010</v>
      </c>
      <c r="B15" s="108" t="s">
        <v>161</v>
      </c>
      <c r="C15" s="119">
        <v>1564087.44</v>
      </c>
      <c r="D15" s="120">
        <v>1136083.08</v>
      </c>
      <c r="E15" s="121">
        <v>0</v>
      </c>
      <c r="F15" s="122">
        <v>5.3567383198640434E-2</v>
      </c>
      <c r="G15" s="123">
        <v>43319.09</v>
      </c>
      <c r="H15" s="121">
        <v>-327399.00000000012</v>
      </c>
      <c r="I15" s="119">
        <v>765364.99</v>
      </c>
      <c r="J15" s="120">
        <v>0</v>
      </c>
      <c r="K15" s="122">
        <v>0</v>
      </c>
      <c r="L15" s="123">
        <v>0</v>
      </c>
      <c r="M15" s="121">
        <v>327399</v>
      </c>
      <c r="N15" s="119">
        <v>327399</v>
      </c>
      <c r="O15" s="120">
        <v>428004.36</v>
      </c>
      <c r="P15" s="122">
        <v>0</v>
      </c>
      <c r="Q15" s="121">
        <v>0</v>
      </c>
      <c r="R15" s="121">
        <v>0</v>
      </c>
      <c r="S15" s="119">
        <v>428004.36</v>
      </c>
      <c r="T15" s="124">
        <v>1520768.35</v>
      </c>
    </row>
    <row r="16" spans="1:20" ht="12.75">
      <c r="A16" s="107">
        <v>1120201011</v>
      </c>
      <c r="B16" s="108" t="s">
        <v>162</v>
      </c>
      <c r="C16" s="119">
        <v>49518.73</v>
      </c>
      <c r="D16" s="120">
        <v>0</v>
      </c>
      <c r="E16" s="121">
        <v>0</v>
      </c>
      <c r="F16" s="122">
        <v>0</v>
      </c>
      <c r="G16" s="123">
        <v>0</v>
      </c>
      <c r="H16" s="121">
        <v>0</v>
      </c>
      <c r="I16" s="119">
        <v>0</v>
      </c>
      <c r="J16" s="120">
        <v>0</v>
      </c>
      <c r="K16" s="122">
        <v>0</v>
      </c>
      <c r="L16" s="123">
        <v>0</v>
      </c>
      <c r="M16" s="121">
        <v>0</v>
      </c>
      <c r="N16" s="119">
        <v>0</v>
      </c>
      <c r="O16" s="120">
        <v>49518.73</v>
      </c>
      <c r="P16" s="122">
        <v>0</v>
      </c>
      <c r="Q16" s="121">
        <v>0</v>
      </c>
      <c r="R16" s="121">
        <v>0</v>
      </c>
      <c r="S16" s="119">
        <v>49518.73</v>
      </c>
      <c r="T16" s="124">
        <v>49518.73</v>
      </c>
    </row>
    <row r="17" spans="1:20" ht="12.75">
      <c r="A17" s="107">
        <v>1120201012</v>
      </c>
      <c r="B17" s="108" t="s">
        <v>163</v>
      </c>
      <c r="C17" s="119">
        <v>20081414.699999999</v>
      </c>
      <c r="D17" s="120">
        <v>19637865.43</v>
      </c>
      <c r="E17" s="121">
        <v>1665854</v>
      </c>
      <c r="F17" s="122">
        <v>6.9668893877704419E-2</v>
      </c>
      <c r="G17" s="123">
        <v>1407035.98</v>
      </c>
      <c r="H17" s="121">
        <v>-1107676.3799999994</v>
      </c>
      <c r="I17" s="119">
        <v>18789007.07</v>
      </c>
      <c r="J17" s="120">
        <v>221043.12</v>
      </c>
      <c r="K17" s="122">
        <v>0</v>
      </c>
      <c r="L17" s="123">
        <v>0</v>
      </c>
      <c r="M17" s="121">
        <v>1107676.3799999999</v>
      </c>
      <c r="N17" s="119">
        <v>1328719.5</v>
      </c>
      <c r="O17" s="120">
        <v>222506.15</v>
      </c>
      <c r="P17" s="122">
        <v>0</v>
      </c>
      <c r="Q17" s="121">
        <v>0</v>
      </c>
      <c r="R17" s="121">
        <v>0</v>
      </c>
      <c r="S17" s="119">
        <v>222506.15</v>
      </c>
      <c r="T17" s="124">
        <v>20340232.719999999</v>
      </c>
    </row>
    <row r="18" spans="1:20" ht="12.75">
      <c r="A18" s="107">
        <v>1120201013</v>
      </c>
      <c r="B18" s="108" t="s">
        <v>164</v>
      </c>
      <c r="C18" s="119">
        <v>0</v>
      </c>
      <c r="D18" s="120">
        <v>0</v>
      </c>
      <c r="E18" s="121">
        <v>0</v>
      </c>
      <c r="F18" s="122">
        <v>0</v>
      </c>
      <c r="G18" s="123">
        <v>0</v>
      </c>
      <c r="H18" s="121">
        <v>0</v>
      </c>
      <c r="I18" s="119">
        <v>0</v>
      </c>
      <c r="J18" s="120">
        <v>0</v>
      </c>
      <c r="K18" s="122">
        <v>0</v>
      </c>
      <c r="L18" s="123">
        <v>0</v>
      </c>
      <c r="M18" s="121">
        <v>0</v>
      </c>
      <c r="N18" s="119">
        <v>0</v>
      </c>
      <c r="O18" s="120">
        <v>0</v>
      </c>
      <c r="P18" s="122">
        <v>0</v>
      </c>
      <c r="Q18" s="121">
        <v>0</v>
      </c>
      <c r="R18" s="121">
        <v>0</v>
      </c>
      <c r="S18" s="119">
        <v>0</v>
      </c>
      <c r="T18" s="124">
        <v>0</v>
      </c>
    </row>
    <row r="19" spans="1:20" ht="12.75">
      <c r="A19" s="107">
        <v>1120201014</v>
      </c>
      <c r="B19" s="108" t="s">
        <v>165</v>
      </c>
      <c r="C19" s="119">
        <v>28796775.09</v>
      </c>
      <c r="D19" s="120">
        <v>25738562.59</v>
      </c>
      <c r="E19" s="121">
        <v>1814732</v>
      </c>
      <c r="F19" s="122">
        <v>6.0837283000084331E-3</v>
      </c>
      <c r="G19" s="123">
        <v>159437.5</v>
      </c>
      <c r="H19" s="121">
        <v>-1346092.0100000016</v>
      </c>
      <c r="I19" s="119">
        <v>26047765.079999998</v>
      </c>
      <c r="J19" s="120">
        <v>2350000</v>
      </c>
      <c r="K19" s="122">
        <v>4.0681481954453515E-3</v>
      </c>
      <c r="L19" s="121">
        <v>15036.25</v>
      </c>
      <c r="M19" s="121">
        <v>1346092</v>
      </c>
      <c r="N19" s="119">
        <v>3681055.75</v>
      </c>
      <c r="O19" s="120">
        <v>708212.5</v>
      </c>
      <c r="P19" s="122">
        <v>0</v>
      </c>
      <c r="Q19" s="121">
        <v>0</v>
      </c>
      <c r="R19" s="121">
        <v>0</v>
      </c>
      <c r="S19" s="119">
        <v>708212.5</v>
      </c>
      <c r="T19" s="124">
        <v>30437033.329999998</v>
      </c>
    </row>
    <row r="20" spans="1:20" ht="12.75">
      <c r="A20" s="107">
        <v>1120201015</v>
      </c>
      <c r="B20" s="108" t="s">
        <v>166</v>
      </c>
      <c r="C20" s="119">
        <v>70383238.269999996</v>
      </c>
      <c r="D20" s="120">
        <v>68245962.829999998</v>
      </c>
      <c r="E20" s="121">
        <v>2928706</v>
      </c>
      <c r="F20" s="122">
        <v>4.9054051738328504E-2</v>
      </c>
      <c r="G20" s="123">
        <v>3327708.71</v>
      </c>
      <c r="H20" s="121">
        <v>-3337077.599999995</v>
      </c>
      <c r="I20" s="119">
        <v>64509882.520000003</v>
      </c>
      <c r="J20" s="120">
        <v>1812935.44</v>
      </c>
      <c r="K20" s="122">
        <v>4.0090185946578087E-2</v>
      </c>
      <c r="L20" s="121">
        <v>206464.98</v>
      </c>
      <c r="M20" s="121">
        <v>3337077.59</v>
      </c>
      <c r="N20" s="119">
        <v>4943548.05</v>
      </c>
      <c r="O20" s="120">
        <v>324340</v>
      </c>
      <c r="P20" s="122">
        <v>0</v>
      </c>
      <c r="Q20" s="121">
        <v>0</v>
      </c>
      <c r="R20" s="121">
        <v>0</v>
      </c>
      <c r="S20" s="119">
        <v>324340</v>
      </c>
      <c r="T20" s="124">
        <v>69777770.569999993</v>
      </c>
    </row>
    <row r="21" spans="1:20" ht="12.75">
      <c r="A21" s="107">
        <v>1120201016</v>
      </c>
      <c r="B21" s="108" t="s">
        <v>167</v>
      </c>
      <c r="C21" s="119">
        <v>108813821.2</v>
      </c>
      <c r="D21" s="120">
        <v>101701219.05000001</v>
      </c>
      <c r="E21" s="121">
        <v>4339924</v>
      </c>
      <c r="F21" s="122">
        <v>6.1934871264972574E-2</v>
      </c>
      <c r="G21" s="123">
        <v>6139608.3499999996</v>
      </c>
      <c r="H21" s="121">
        <v>-6911069.4000000153</v>
      </c>
      <c r="I21" s="119">
        <v>92990465.299999997</v>
      </c>
      <c r="J21" s="120">
        <v>5990028.4400000004</v>
      </c>
      <c r="K21" s="122">
        <v>1.3352801059616242E-2</v>
      </c>
      <c r="L21" s="121">
        <v>172156.25</v>
      </c>
      <c r="M21" s="121">
        <v>6902865.6600000011</v>
      </c>
      <c r="N21" s="119">
        <v>12720737.850000001</v>
      </c>
      <c r="O21" s="120">
        <v>1122573.71</v>
      </c>
      <c r="P21" s="122">
        <v>0</v>
      </c>
      <c r="Q21" s="121">
        <v>0</v>
      </c>
      <c r="R21" s="121">
        <v>0</v>
      </c>
      <c r="S21" s="119">
        <v>1122573.71</v>
      </c>
      <c r="T21" s="124">
        <v>106833776.86</v>
      </c>
    </row>
    <row r="22" spans="1:20" ht="12.75">
      <c r="A22" s="107">
        <v>1120201017</v>
      </c>
      <c r="B22" s="108" t="s">
        <v>168</v>
      </c>
      <c r="C22" s="119">
        <v>6.72</v>
      </c>
      <c r="D22" s="120">
        <v>6.72</v>
      </c>
      <c r="E22" s="121">
        <v>0</v>
      </c>
      <c r="F22" s="122">
        <v>0</v>
      </c>
      <c r="G22" s="123">
        <v>0</v>
      </c>
      <c r="H22" s="121">
        <v>0</v>
      </c>
      <c r="I22" s="119">
        <v>6.72</v>
      </c>
      <c r="J22" s="120">
        <v>0</v>
      </c>
      <c r="K22" s="122">
        <v>0</v>
      </c>
      <c r="L22" s="123">
        <v>0</v>
      </c>
      <c r="M22" s="121">
        <v>0</v>
      </c>
      <c r="N22" s="119">
        <v>0</v>
      </c>
      <c r="O22" s="120">
        <v>0</v>
      </c>
      <c r="P22" s="122">
        <v>0</v>
      </c>
      <c r="Q22" s="121">
        <v>0</v>
      </c>
      <c r="R22" s="121">
        <v>0</v>
      </c>
      <c r="S22" s="119">
        <v>0</v>
      </c>
      <c r="T22" s="124">
        <v>6.72</v>
      </c>
    </row>
    <row r="23" spans="1:20" ht="12.75">
      <c r="A23" s="107">
        <v>1120201018</v>
      </c>
      <c r="B23" s="108" t="s">
        <v>169</v>
      </c>
      <c r="C23" s="119">
        <v>3729916.42</v>
      </c>
      <c r="D23" s="120">
        <v>2972511.6399999997</v>
      </c>
      <c r="E23" s="121">
        <v>0</v>
      </c>
      <c r="F23" s="122">
        <v>0.15431933685333374</v>
      </c>
      <c r="G23" s="123">
        <v>511678.44</v>
      </c>
      <c r="H23" s="121">
        <v>343200.12000000017</v>
      </c>
      <c r="I23" s="119">
        <v>2804033.32</v>
      </c>
      <c r="J23" s="120">
        <v>393923.41</v>
      </c>
      <c r="K23" s="122">
        <v>9.9626849270152334E-2</v>
      </c>
      <c r="L23" s="121">
        <v>5031.66</v>
      </c>
      <c r="M23" s="121">
        <v>-343418.35</v>
      </c>
      <c r="N23" s="119">
        <v>45473.4</v>
      </c>
      <c r="O23" s="120">
        <v>363481.37</v>
      </c>
      <c r="P23" s="122">
        <v>0</v>
      </c>
      <c r="Q23" s="121">
        <v>0</v>
      </c>
      <c r="R23" s="121">
        <v>0</v>
      </c>
      <c r="S23" s="119">
        <v>363481.37</v>
      </c>
      <c r="T23" s="124">
        <v>3212988.09</v>
      </c>
    </row>
    <row r="24" spans="1:20" ht="12.75">
      <c r="A24" s="107">
        <v>1120201019</v>
      </c>
      <c r="B24" s="108" t="s">
        <v>170</v>
      </c>
      <c r="C24" s="119">
        <v>20981.97</v>
      </c>
      <c r="D24" s="120">
        <v>0</v>
      </c>
      <c r="E24" s="121">
        <v>0</v>
      </c>
      <c r="F24" s="122">
        <v>0</v>
      </c>
      <c r="G24" s="123">
        <v>0</v>
      </c>
      <c r="H24" s="121">
        <v>0</v>
      </c>
      <c r="I24" s="119">
        <v>0</v>
      </c>
      <c r="J24" s="120">
        <v>0</v>
      </c>
      <c r="K24" s="122">
        <v>0</v>
      </c>
      <c r="L24" s="123">
        <v>0</v>
      </c>
      <c r="M24" s="121">
        <v>0</v>
      </c>
      <c r="N24" s="119">
        <v>0</v>
      </c>
      <c r="O24" s="120">
        <v>20981.97</v>
      </c>
      <c r="P24" s="122">
        <v>0</v>
      </c>
      <c r="Q24" s="121">
        <v>0</v>
      </c>
      <c r="R24" s="121">
        <v>0</v>
      </c>
      <c r="S24" s="119">
        <v>20981.97</v>
      </c>
      <c r="T24" s="124">
        <v>20981.97</v>
      </c>
    </row>
    <row r="25" spans="1:20" ht="12.75">
      <c r="A25" s="107">
        <v>1120201020</v>
      </c>
      <c r="B25" s="108" t="s">
        <v>171</v>
      </c>
      <c r="C25" s="119">
        <v>298763.63</v>
      </c>
      <c r="D25" s="120">
        <v>267456.16000000003</v>
      </c>
      <c r="E25" s="121">
        <v>204633</v>
      </c>
      <c r="F25" s="122">
        <v>2.440017898313954E-2</v>
      </c>
      <c r="G25" s="123">
        <v>11519.06</v>
      </c>
      <c r="H25" s="121">
        <v>-5.6388671509921551E-11</v>
      </c>
      <c r="I25" s="119">
        <v>460570.1</v>
      </c>
      <c r="J25" s="120">
        <v>31307.47</v>
      </c>
      <c r="K25" s="122">
        <v>0.11495946494558647</v>
      </c>
      <c r="L25" s="121">
        <v>3599.09</v>
      </c>
      <c r="M25" s="121">
        <v>0</v>
      </c>
      <c r="N25" s="119">
        <v>27708.38</v>
      </c>
      <c r="O25" s="120">
        <v>0</v>
      </c>
      <c r="P25" s="122">
        <v>0</v>
      </c>
      <c r="Q25" s="121">
        <v>0</v>
      </c>
      <c r="R25" s="121">
        <v>0</v>
      </c>
      <c r="S25" s="119">
        <v>0</v>
      </c>
      <c r="T25" s="124">
        <v>488278.48</v>
      </c>
    </row>
    <row r="26" spans="1:20" ht="12.75">
      <c r="A26" s="107">
        <v>1120201021</v>
      </c>
      <c r="B26" s="108" t="s">
        <v>172</v>
      </c>
      <c r="C26" s="119">
        <v>2555517.9300000002</v>
      </c>
      <c r="D26" s="120">
        <v>2135587.25</v>
      </c>
      <c r="E26" s="121">
        <v>215940</v>
      </c>
      <c r="F26" s="122">
        <v>7.7574188988885184E-2</v>
      </c>
      <c r="G26" s="123">
        <v>170822.36</v>
      </c>
      <c r="H26" s="121">
        <v>-149475.74000000011</v>
      </c>
      <c r="I26" s="119">
        <v>2031229.15</v>
      </c>
      <c r="J26" s="120">
        <v>274430.67</v>
      </c>
      <c r="K26" s="122">
        <v>3.6882645865156889E-2</v>
      </c>
      <c r="L26" s="121">
        <v>15634.79</v>
      </c>
      <c r="M26" s="121">
        <v>149475.74000000002</v>
      </c>
      <c r="N26" s="119">
        <v>408271.62</v>
      </c>
      <c r="O26" s="120">
        <v>145500.01</v>
      </c>
      <c r="P26" s="122">
        <v>0</v>
      </c>
      <c r="Q26" s="121">
        <v>0</v>
      </c>
      <c r="R26" s="121">
        <v>0</v>
      </c>
      <c r="S26" s="119">
        <v>145500.01</v>
      </c>
      <c r="T26" s="124">
        <v>2585000.7799999998</v>
      </c>
    </row>
    <row r="27" spans="1:20" ht="12.75">
      <c r="A27" s="107">
        <v>1120201022</v>
      </c>
      <c r="B27" s="108" t="s">
        <v>173</v>
      </c>
      <c r="C27" s="119">
        <v>150159.19</v>
      </c>
      <c r="D27" s="120">
        <v>4931.8999999999942</v>
      </c>
      <c r="E27" s="121">
        <v>0</v>
      </c>
      <c r="F27" s="122">
        <v>0</v>
      </c>
      <c r="G27" s="123">
        <v>0</v>
      </c>
      <c r="H27" s="121">
        <v>-4888.3199999999943</v>
      </c>
      <c r="I27" s="119">
        <v>43.58</v>
      </c>
      <c r="J27" s="120">
        <v>233.35</v>
      </c>
      <c r="K27" s="122">
        <v>0</v>
      </c>
      <c r="L27" s="123">
        <v>0</v>
      </c>
      <c r="M27" s="121">
        <v>4878.8499999999995</v>
      </c>
      <c r="N27" s="119">
        <v>5112.2</v>
      </c>
      <c r="O27" s="120">
        <v>144993.94</v>
      </c>
      <c r="P27" s="122">
        <v>2.0883424507258715E-2</v>
      </c>
      <c r="Q27" s="121">
        <v>3027.97</v>
      </c>
      <c r="R27" s="121">
        <v>0</v>
      </c>
      <c r="S27" s="119">
        <v>141965.97</v>
      </c>
      <c r="T27" s="124">
        <v>147121.75</v>
      </c>
    </row>
    <row r="28" spans="1:20" ht="12.75">
      <c r="A28" s="107">
        <v>1120201024</v>
      </c>
      <c r="B28" s="108" t="s">
        <v>174</v>
      </c>
      <c r="C28" s="119">
        <v>1500000</v>
      </c>
      <c r="D28" s="120">
        <v>0</v>
      </c>
      <c r="E28" s="121">
        <v>0</v>
      </c>
      <c r="F28" s="122">
        <v>0</v>
      </c>
      <c r="G28" s="123">
        <v>0</v>
      </c>
      <c r="H28" s="121">
        <v>0</v>
      </c>
      <c r="I28" s="119">
        <v>0</v>
      </c>
      <c r="J28" s="120">
        <v>0</v>
      </c>
      <c r="K28" s="122">
        <v>0</v>
      </c>
      <c r="L28" s="123">
        <v>0</v>
      </c>
      <c r="M28" s="121">
        <v>0</v>
      </c>
      <c r="N28" s="119">
        <v>0</v>
      </c>
      <c r="O28" s="120">
        <v>1500000</v>
      </c>
      <c r="P28" s="122">
        <v>0</v>
      </c>
      <c r="Q28" s="121">
        <v>0</v>
      </c>
      <c r="R28" s="121">
        <v>0</v>
      </c>
      <c r="S28" s="119">
        <v>1500000</v>
      </c>
      <c r="T28" s="124">
        <v>1500000</v>
      </c>
    </row>
    <row r="29" spans="1:20" ht="12.75">
      <c r="A29" s="107">
        <v>1120201025</v>
      </c>
      <c r="B29" s="108" t="s">
        <v>175</v>
      </c>
      <c r="C29" s="119">
        <v>2755.24</v>
      </c>
      <c r="D29" s="120">
        <v>2755.24</v>
      </c>
      <c r="E29" s="121">
        <v>0</v>
      </c>
      <c r="F29" s="122">
        <v>0</v>
      </c>
      <c r="G29" s="123">
        <v>0</v>
      </c>
      <c r="H29" s="121">
        <v>-2743.39</v>
      </c>
      <c r="I29" s="119">
        <v>11.85</v>
      </c>
      <c r="J29" s="120">
        <v>0</v>
      </c>
      <c r="K29" s="122">
        <v>0</v>
      </c>
      <c r="L29" s="123">
        <v>0</v>
      </c>
      <c r="M29" s="121">
        <v>2743.38</v>
      </c>
      <c r="N29" s="119">
        <v>2743.38</v>
      </c>
      <c r="O29" s="120">
        <v>0</v>
      </c>
      <c r="P29" s="122">
        <v>0</v>
      </c>
      <c r="Q29" s="121">
        <v>0</v>
      </c>
      <c r="R29" s="121">
        <v>0</v>
      </c>
      <c r="S29" s="119">
        <v>0</v>
      </c>
      <c r="T29" s="124">
        <v>2755.23</v>
      </c>
    </row>
    <row r="30" spans="1:20" ht="12.75">
      <c r="A30" s="107">
        <v>1120201026</v>
      </c>
      <c r="B30" s="108" t="s">
        <v>176</v>
      </c>
      <c r="C30" s="119">
        <v>38333.29</v>
      </c>
      <c r="D30" s="120">
        <v>38333.29</v>
      </c>
      <c r="E30" s="121">
        <v>0</v>
      </c>
      <c r="F30" s="122">
        <v>0.13043519092673758</v>
      </c>
      <c r="G30" s="123">
        <v>5000.01</v>
      </c>
      <c r="H30" s="121">
        <v>0</v>
      </c>
      <c r="I30" s="119">
        <v>33333.279999999999</v>
      </c>
      <c r="J30" s="120">
        <v>0</v>
      </c>
      <c r="K30" s="122">
        <v>0</v>
      </c>
      <c r="L30" s="123">
        <v>0</v>
      </c>
      <c r="M30" s="121">
        <v>0</v>
      </c>
      <c r="N30" s="119">
        <v>0</v>
      </c>
      <c r="O30" s="120">
        <v>0</v>
      </c>
      <c r="P30" s="122">
        <v>0</v>
      </c>
      <c r="Q30" s="121">
        <v>0</v>
      </c>
      <c r="R30" s="121">
        <v>0</v>
      </c>
      <c r="S30" s="119">
        <v>0</v>
      </c>
      <c r="T30" s="124">
        <v>33333.279999999999</v>
      </c>
    </row>
    <row r="31" spans="1:20" ht="12.75">
      <c r="A31" s="107">
        <v>1120201027</v>
      </c>
      <c r="B31" s="108" t="s">
        <v>177</v>
      </c>
      <c r="C31" s="119">
        <v>154154.23000000001</v>
      </c>
      <c r="D31" s="120">
        <v>154.23000000001048</v>
      </c>
      <c r="E31" s="121">
        <v>566621</v>
      </c>
      <c r="F31" s="122">
        <v>2.4801819225879062E-4</v>
      </c>
      <c r="G31" s="123">
        <v>140.57</v>
      </c>
      <c r="H31" s="121">
        <v>-2.289999999986037</v>
      </c>
      <c r="I31" s="119">
        <v>566632.37</v>
      </c>
      <c r="J31" s="120">
        <v>0</v>
      </c>
      <c r="K31" s="122">
        <v>0</v>
      </c>
      <c r="L31" s="123">
        <v>0</v>
      </c>
      <c r="M31" s="121">
        <v>0</v>
      </c>
      <c r="N31" s="119">
        <v>0</v>
      </c>
      <c r="O31" s="120">
        <v>154000</v>
      </c>
      <c r="P31" s="122">
        <v>0</v>
      </c>
      <c r="Q31" s="121">
        <v>0</v>
      </c>
      <c r="R31" s="121">
        <v>0</v>
      </c>
      <c r="S31" s="119">
        <v>154000</v>
      </c>
      <c r="T31" s="124">
        <v>720632.37</v>
      </c>
    </row>
    <row r="32" spans="1:20" ht="12.75">
      <c r="A32" s="107">
        <v>1120201028</v>
      </c>
      <c r="B32" s="108" t="s">
        <v>178</v>
      </c>
      <c r="C32" s="119">
        <v>21070507.109999999</v>
      </c>
      <c r="D32" s="120">
        <v>20599386.239999998</v>
      </c>
      <c r="E32" s="121">
        <v>1204003</v>
      </c>
      <c r="F32" s="122">
        <v>4.5508271276531266E-2</v>
      </c>
      <c r="G32" s="123">
        <v>976313.15</v>
      </c>
      <c r="H32" s="121">
        <v>-349857.3299999967</v>
      </c>
      <c r="I32" s="119">
        <v>20477218.760000002</v>
      </c>
      <c r="J32" s="120">
        <v>429870.87</v>
      </c>
      <c r="K32" s="122">
        <v>1.9742853984247331E-2</v>
      </c>
      <c r="L32" s="121">
        <v>15394.06</v>
      </c>
      <c r="M32" s="121">
        <v>349857.33</v>
      </c>
      <c r="N32" s="119">
        <v>764334.14</v>
      </c>
      <c r="O32" s="120">
        <v>41250</v>
      </c>
      <c r="P32" s="122">
        <v>0</v>
      </c>
      <c r="Q32" s="121">
        <v>0</v>
      </c>
      <c r="R32" s="121">
        <v>0</v>
      </c>
      <c r="S32" s="119">
        <v>41250</v>
      </c>
      <c r="T32" s="124">
        <v>21282802.899999999</v>
      </c>
    </row>
    <row r="33" spans="1:25" ht="12.75">
      <c r="A33" s="107">
        <v>1120201029</v>
      </c>
      <c r="B33" s="108" t="s">
        <v>179</v>
      </c>
      <c r="C33" s="119">
        <v>16327841.640000001</v>
      </c>
      <c r="D33" s="120">
        <v>15864663.310000001</v>
      </c>
      <c r="E33" s="121">
        <v>546608.38</v>
      </c>
      <c r="F33" s="122">
        <v>1.5160933385140738E-2</v>
      </c>
      <c r="G33" s="123">
        <v>234280.01</v>
      </c>
      <c r="H33" s="121">
        <v>-958396.59000000055</v>
      </c>
      <c r="I33" s="119">
        <v>15218595.09</v>
      </c>
      <c r="J33" s="120">
        <v>463178.33</v>
      </c>
      <c r="K33" s="122">
        <v>1.1334822930050006E-3</v>
      </c>
      <c r="L33" s="121">
        <v>1611.33</v>
      </c>
      <c r="M33" s="121">
        <v>958396.58999999973</v>
      </c>
      <c r="N33" s="119">
        <v>1419963.5899999999</v>
      </c>
      <c r="O33" s="120">
        <v>0</v>
      </c>
      <c r="P33" s="122">
        <v>0</v>
      </c>
      <c r="Q33" s="121">
        <v>0</v>
      </c>
      <c r="R33" s="121">
        <v>0</v>
      </c>
      <c r="S33" s="119">
        <v>0</v>
      </c>
      <c r="T33" s="124">
        <v>16638558.68</v>
      </c>
    </row>
    <row r="34" spans="1:25" ht="12.75">
      <c r="A34" s="107">
        <v>1120201030</v>
      </c>
      <c r="B34" s="108" t="s">
        <v>180</v>
      </c>
      <c r="C34" s="119">
        <v>1054102.83</v>
      </c>
      <c r="D34" s="120">
        <v>1023904.0800000001</v>
      </c>
      <c r="E34" s="121">
        <v>0</v>
      </c>
      <c r="F34" s="122">
        <v>4.9313613928918108E-2</v>
      </c>
      <c r="G34" s="123">
        <v>51981.62</v>
      </c>
      <c r="H34" s="121">
        <v>30198.749999999891</v>
      </c>
      <c r="I34" s="119">
        <v>1002121.21</v>
      </c>
      <c r="J34" s="120">
        <v>30198.75</v>
      </c>
      <c r="K34" s="122">
        <v>0</v>
      </c>
      <c r="L34" s="123">
        <v>0</v>
      </c>
      <c r="M34" s="121">
        <v>-30198.75</v>
      </c>
      <c r="N34" s="119">
        <v>0</v>
      </c>
      <c r="O34" s="120">
        <v>0</v>
      </c>
      <c r="P34" s="122">
        <v>0</v>
      </c>
      <c r="Q34" s="121">
        <v>0</v>
      </c>
      <c r="R34" s="121">
        <v>0</v>
      </c>
      <c r="S34" s="119">
        <v>0</v>
      </c>
      <c r="T34" s="124">
        <v>1002121.21</v>
      </c>
    </row>
    <row r="35" spans="1:25" ht="12.75">
      <c r="A35" s="107">
        <v>1120201031</v>
      </c>
      <c r="B35" s="108" t="s">
        <v>181</v>
      </c>
      <c r="C35" s="119">
        <v>0</v>
      </c>
      <c r="D35" s="120">
        <v>0</v>
      </c>
      <c r="E35" s="121">
        <v>0</v>
      </c>
      <c r="F35" s="122">
        <v>0</v>
      </c>
      <c r="G35" s="123">
        <v>0</v>
      </c>
      <c r="H35" s="121">
        <v>0</v>
      </c>
      <c r="I35" s="119">
        <v>0</v>
      </c>
      <c r="J35" s="120">
        <v>0</v>
      </c>
      <c r="K35" s="122">
        <v>0</v>
      </c>
      <c r="L35" s="123">
        <v>0</v>
      </c>
      <c r="M35" s="121">
        <v>0</v>
      </c>
      <c r="N35" s="119">
        <v>0</v>
      </c>
      <c r="O35" s="120">
        <v>0</v>
      </c>
      <c r="P35" s="122">
        <v>0</v>
      </c>
      <c r="Q35" s="121">
        <v>0</v>
      </c>
      <c r="R35" s="121">
        <v>0</v>
      </c>
      <c r="S35" s="119">
        <v>0</v>
      </c>
      <c r="T35" s="124">
        <v>0</v>
      </c>
    </row>
    <row r="36" spans="1:25" ht="12.75">
      <c r="A36" s="107">
        <v>1120201032</v>
      </c>
      <c r="B36" s="108" t="s">
        <v>182</v>
      </c>
      <c r="C36" s="119">
        <v>494865.94</v>
      </c>
      <c r="D36" s="120">
        <v>394865.94</v>
      </c>
      <c r="E36" s="121">
        <v>0</v>
      </c>
      <c r="F36" s="122">
        <v>0.11521880486494844</v>
      </c>
      <c r="G36" s="123">
        <v>25544.41</v>
      </c>
      <c r="H36" s="121">
        <v>-173162.46</v>
      </c>
      <c r="I36" s="119">
        <v>196159.07</v>
      </c>
      <c r="J36" s="120">
        <v>100000</v>
      </c>
      <c r="K36" s="122">
        <v>0</v>
      </c>
      <c r="L36" s="123">
        <v>0</v>
      </c>
      <c r="M36" s="121">
        <v>173162.45999999996</v>
      </c>
      <c r="N36" s="119">
        <v>273162.45999999996</v>
      </c>
      <c r="O36" s="120">
        <v>0</v>
      </c>
      <c r="P36" s="122">
        <v>0</v>
      </c>
      <c r="Q36" s="121">
        <v>0</v>
      </c>
      <c r="R36" s="121">
        <v>0</v>
      </c>
      <c r="S36" s="119">
        <v>0</v>
      </c>
      <c r="T36" s="124">
        <v>469321.53</v>
      </c>
    </row>
    <row r="37" spans="1:25" ht="12.75">
      <c r="A37" s="107">
        <v>1120201033</v>
      </c>
      <c r="B37" s="108" t="s">
        <v>183</v>
      </c>
      <c r="C37" s="119">
        <v>1783186.01</v>
      </c>
      <c r="D37" s="120">
        <v>1783186.01</v>
      </c>
      <c r="E37" s="121">
        <v>356814</v>
      </c>
      <c r="F37" s="122">
        <v>0</v>
      </c>
      <c r="G37" s="123">
        <v>0</v>
      </c>
      <c r="H37" s="121">
        <v>-2.3283064365386963E-10</v>
      </c>
      <c r="I37" s="119">
        <v>2140000.0099999998</v>
      </c>
      <c r="J37" s="120">
        <v>0</v>
      </c>
      <c r="K37" s="122">
        <v>0</v>
      </c>
      <c r="L37" s="123">
        <v>0</v>
      </c>
      <c r="M37" s="121">
        <v>0</v>
      </c>
      <c r="N37" s="119">
        <v>0</v>
      </c>
      <c r="O37" s="120">
        <v>0</v>
      </c>
      <c r="P37" s="122">
        <v>0</v>
      </c>
      <c r="Q37" s="121">
        <v>0</v>
      </c>
      <c r="R37" s="121">
        <v>0</v>
      </c>
      <c r="S37" s="119">
        <v>0</v>
      </c>
      <c r="T37" s="124">
        <v>2140000.0099999998</v>
      </c>
    </row>
    <row r="38" spans="1:25" ht="12.75">
      <c r="A38" s="107">
        <v>1120201034</v>
      </c>
      <c r="B38" s="108" t="s">
        <v>184</v>
      </c>
      <c r="C38" s="119">
        <v>2065145.11</v>
      </c>
      <c r="D38" s="120">
        <v>1950858.09</v>
      </c>
      <c r="E38" s="121">
        <v>0</v>
      </c>
      <c r="F38" s="122">
        <v>9.1734191052427694E-2</v>
      </c>
      <c r="G38" s="123">
        <v>182059.1</v>
      </c>
      <c r="H38" s="121">
        <v>33779.239999999903</v>
      </c>
      <c r="I38" s="119">
        <v>1802578.23</v>
      </c>
      <c r="J38" s="120">
        <v>114287.02</v>
      </c>
      <c r="K38" s="122">
        <v>0</v>
      </c>
      <c r="L38" s="123">
        <v>0</v>
      </c>
      <c r="M38" s="121">
        <v>-33779.240000000005</v>
      </c>
      <c r="N38" s="119">
        <v>80507.78</v>
      </c>
      <c r="O38" s="120">
        <v>0</v>
      </c>
      <c r="P38" s="122">
        <v>0</v>
      </c>
      <c r="Q38" s="121">
        <v>0</v>
      </c>
      <c r="R38" s="121">
        <v>0</v>
      </c>
      <c r="S38" s="119">
        <v>0</v>
      </c>
      <c r="T38" s="124">
        <v>1883086.01</v>
      </c>
    </row>
    <row r="39" spans="1:25" ht="12.75">
      <c r="A39" s="107">
        <v>1120201036</v>
      </c>
      <c r="B39" s="108" t="s">
        <v>185</v>
      </c>
      <c r="C39" s="119">
        <v>5511345.9400000004</v>
      </c>
      <c r="D39" s="120">
        <v>5091867.9000000004</v>
      </c>
      <c r="E39" s="121">
        <v>1368099</v>
      </c>
      <c r="F39" s="122">
        <v>5.4989288153330096E-2</v>
      </c>
      <c r="G39" s="123">
        <v>330904.01</v>
      </c>
      <c r="H39" s="121">
        <v>-442358.3600000001</v>
      </c>
      <c r="I39" s="119">
        <v>5686704.5300000003</v>
      </c>
      <c r="J39" s="120">
        <v>419478.04</v>
      </c>
      <c r="K39" s="122">
        <v>4.4128560826625571E-3</v>
      </c>
      <c r="L39" s="121">
        <v>3803.16</v>
      </c>
      <c r="M39" s="121">
        <v>442358.36</v>
      </c>
      <c r="N39" s="119">
        <v>858033.24</v>
      </c>
      <c r="O39" s="120">
        <v>0</v>
      </c>
      <c r="P39" s="122">
        <v>0</v>
      </c>
      <c r="Q39" s="121">
        <v>0</v>
      </c>
      <c r="R39" s="121">
        <v>0</v>
      </c>
      <c r="S39" s="119">
        <v>0</v>
      </c>
      <c r="T39" s="124">
        <v>6544737.7699999996</v>
      </c>
    </row>
    <row r="40" spans="1:25" ht="12.75">
      <c r="A40" s="107">
        <v>1120201037</v>
      </c>
      <c r="B40" s="108" t="s">
        <v>186</v>
      </c>
      <c r="C40" s="119">
        <v>363637.01</v>
      </c>
      <c r="D40" s="120">
        <v>363637.01</v>
      </c>
      <c r="E40" s="121">
        <v>0</v>
      </c>
      <c r="F40" s="122">
        <v>3.5354844656763619E-2</v>
      </c>
      <c r="G40" s="123">
        <v>12856.33</v>
      </c>
      <c r="H40" s="121">
        <v>-1.6370904631912708E-11</v>
      </c>
      <c r="I40" s="119">
        <v>350780.68</v>
      </c>
      <c r="J40" s="120">
        <v>0</v>
      </c>
      <c r="K40" s="122">
        <v>0</v>
      </c>
      <c r="L40" s="123">
        <v>0</v>
      </c>
      <c r="M40" s="121">
        <v>0</v>
      </c>
      <c r="N40" s="119">
        <v>0</v>
      </c>
      <c r="O40" s="120">
        <v>0</v>
      </c>
      <c r="P40" s="122">
        <v>0</v>
      </c>
      <c r="Q40" s="121">
        <v>0</v>
      </c>
      <c r="R40" s="121">
        <v>0</v>
      </c>
      <c r="S40" s="119">
        <v>0</v>
      </c>
      <c r="T40" s="124">
        <v>350780.68</v>
      </c>
    </row>
    <row r="41" spans="1:25" ht="12.75">
      <c r="A41" s="107">
        <v>1120201038</v>
      </c>
      <c r="B41" s="108" t="s">
        <v>187</v>
      </c>
      <c r="C41" s="119">
        <v>332062.42</v>
      </c>
      <c r="D41" s="120">
        <v>332062.42</v>
      </c>
      <c r="E41" s="121">
        <v>0</v>
      </c>
      <c r="F41" s="122">
        <v>0.10760500992554353</v>
      </c>
      <c r="G41" s="123">
        <v>35731.58</v>
      </c>
      <c r="H41" s="121">
        <v>0</v>
      </c>
      <c r="I41" s="119">
        <v>296330.84000000003</v>
      </c>
      <c r="J41" s="120">
        <v>0</v>
      </c>
      <c r="K41" s="122">
        <v>0</v>
      </c>
      <c r="L41" s="123">
        <v>0</v>
      </c>
      <c r="M41" s="121">
        <v>0</v>
      </c>
      <c r="N41" s="119">
        <v>0</v>
      </c>
      <c r="O41" s="120">
        <v>0</v>
      </c>
      <c r="P41" s="122">
        <v>0</v>
      </c>
      <c r="Q41" s="121">
        <v>0</v>
      </c>
      <c r="R41" s="121">
        <v>0</v>
      </c>
      <c r="S41" s="119">
        <v>0</v>
      </c>
      <c r="T41" s="124">
        <v>296330.84000000003</v>
      </c>
    </row>
    <row r="42" spans="1:25" ht="12.75">
      <c r="A42" s="107">
        <v>1120201039</v>
      </c>
      <c r="B42" s="108" t="s">
        <v>188</v>
      </c>
      <c r="C42" s="119">
        <v>42644990.609999999</v>
      </c>
      <c r="D42" s="120">
        <v>41332490.609999999</v>
      </c>
      <c r="E42" s="121">
        <v>9265929</v>
      </c>
      <c r="F42" s="122">
        <v>3.1413379757837416E-2</v>
      </c>
      <c r="G42" s="123">
        <v>1613711.38</v>
      </c>
      <c r="H42" s="121">
        <v>771773.36000000406</v>
      </c>
      <c r="I42" s="119">
        <v>49756481.590000004</v>
      </c>
      <c r="J42" s="120">
        <v>1312500</v>
      </c>
      <c r="K42" s="122">
        <v>0</v>
      </c>
      <c r="L42" s="123">
        <v>0</v>
      </c>
      <c r="M42" s="121">
        <v>-771773.36</v>
      </c>
      <c r="N42" s="119">
        <v>540726.64</v>
      </c>
      <c r="O42" s="120">
        <v>0</v>
      </c>
      <c r="P42" s="122">
        <v>0</v>
      </c>
      <c r="Q42" s="121">
        <v>0</v>
      </c>
      <c r="R42" s="121">
        <v>0</v>
      </c>
      <c r="S42" s="119">
        <v>0</v>
      </c>
      <c r="T42" s="124">
        <v>50297208.229999997</v>
      </c>
    </row>
    <row r="43" spans="1:25" ht="12.75">
      <c r="A43" s="107">
        <v>1120201041</v>
      </c>
      <c r="B43" s="108" t="s">
        <v>189</v>
      </c>
      <c r="C43" s="119">
        <v>429507.5</v>
      </c>
      <c r="D43" s="120">
        <v>429507.5</v>
      </c>
      <c r="E43" s="121">
        <v>108800</v>
      </c>
      <c r="F43" s="122">
        <v>0.1112197768004347</v>
      </c>
      <c r="G43" s="123">
        <v>59870.44</v>
      </c>
      <c r="H43" s="121">
        <v>0</v>
      </c>
      <c r="I43" s="119">
        <v>478437.06</v>
      </c>
      <c r="J43" s="120">
        <v>0</v>
      </c>
      <c r="K43" s="122">
        <v>0</v>
      </c>
      <c r="L43" s="123">
        <v>0</v>
      </c>
      <c r="M43" s="121">
        <v>0</v>
      </c>
      <c r="N43" s="119">
        <v>0</v>
      </c>
      <c r="O43" s="120">
        <v>0</v>
      </c>
      <c r="P43" s="122">
        <v>0</v>
      </c>
      <c r="Q43" s="121">
        <v>0</v>
      </c>
      <c r="R43" s="121">
        <v>0</v>
      </c>
      <c r="S43" s="119">
        <v>0</v>
      </c>
      <c r="T43" s="124">
        <v>478437.06</v>
      </c>
    </row>
    <row r="44" spans="1:25" ht="12.75">
      <c r="A44" s="107">
        <v>1120201042</v>
      </c>
      <c r="B44" s="108" t="s">
        <v>190</v>
      </c>
      <c r="C44" s="119">
        <v>0</v>
      </c>
      <c r="D44" s="120">
        <v>0</v>
      </c>
      <c r="E44" s="121">
        <v>0</v>
      </c>
      <c r="F44" s="122">
        <v>0</v>
      </c>
      <c r="G44" s="123">
        <v>0</v>
      </c>
      <c r="H44" s="121">
        <v>0</v>
      </c>
      <c r="I44" s="119">
        <v>0</v>
      </c>
      <c r="J44" s="120">
        <v>0</v>
      </c>
      <c r="K44" s="122">
        <v>0</v>
      </c>
      <c r="L44" s="123">
        <v>0</v>
      </c>
      <c r="M44" s="121">
        <v>0</v>
      </c>
      <c r="N44" s="119">
        <v>0</v>
      </c>
      <c r="O44" s="120">
        <v>0</v>
      </c>
      <c r="P44" s="122">
        <v>0</v>
      </c>
      <c r="Q44" s="121">
        <v>0</v>
      </c>
      <c r="R44" s="121">
        <v>0</v>
      </c>
      <c r="S44" s="119">
        <v>0</v>
      </c>
      <c r="T44" s="124">
        <v>0</v>
      </c>
    </row>
    <row r="45" spans="1:25" ht="12.75">
      <c r="A45" s="107">
        <v>1120201043</v>
      </c>
      <c r="B45" s="108" t="s">
        <v>191</v>
      </c>
      <c r="C45" s="119">
        <v>20631670.32</v>
      </c>
      <c r="D45" s="120">
        <v>304686.92000000179</v>
      </c>
      <c r="E45" s="121">
        <v>0</v>
      </c>
      <c r="F45" s="122">
        <v>0</v>
      </c>
      <c r="G45" s="123">
        <v>0</v>
      </c>
      <c r="H45" s="121">
        <v>-304686.92000000179</v>
      </c>
      <c r="I45" s="119">
        <v>0</v>
      </c>
      <c r="J45" s="120">
        <v>0</v>
      </c>
      <c r="K45" s="122">
        <v>0</v>
      </c>
      <c r="L45" s="123">
        <v>0</v>
      </c>
      <c r="M45" s="121">
        <v>304686.92</v>
      </c>
      <c r="N45" s="119">
        <v>304686.92</v>
      </c>
      <c r="O45" s="120">
        <v>20326983.399999999</v>
      </c>
      <c r="P45" s="122">
        <v>0</v>
      </c>
      <c r="Q45" s="121">
        <v>0</v>
      </c>
      <c r="R45" s="121">
        <v>0</v>
      </c>
      <c r="S45" s="119">
        <v>20326983.399999999</v>
      </c>
      <c r="T45" s="124">
        <v>20631670.32</v>
      </c>
    </row>
    <row r="46" spans="1:25" s="109" customFormat="1">
      <c r="A46" s="107">
        <v>1120201044</v>
      </c>
      <c r="B46" s="108" t="s">
        <v>192</v>
      </c>
      <c r="C46" s="119">
        <v>51184.95</v>
      </c>
      <c r="D46" s="120">
        <v>0</v>
      </c>
      <c r="E46" s="121">
        <v>0</v>
      </c>
      <c r="F46" s="122">
        <v>0</v>
      </c>
      <c r="G46" s="123">
        <v>0</v>
      </c>
      <c r="H46" s="121">
        <v>0</v>
      </c>
      <c r="I46" s="119">
        <v>0</v>
      </c>
      <c r="J46" s="120">
        <v>0</v>
      </c>
      <c r="K46" s="122">
        <v>0</v>
      </c>
      <c r="L46" s="123">
        <v>0</v>
      </c>
      <c r="M46" s="121">
        <v>0</v>
      </c>
      <c r="N46" s="119">
        <v>0</v>
      </c>
      <c r="O46" s="120">
        <v>51184.95</v>
      </c>
      <c r="P46" s="122">
        <v>2.7804657423715379E-2</v>
      </c>
      <c r="Q46" s="121">
        <v>1423.18</v>
      </c>
      <c r="R46" s="121">
        <v>-1.4779288903810084E-11</v>
      </c>
      <c r="S46" s="119">
        <v>49761.769999999982</v>
      </c>
      <c r="T46" s="124">
        <v>49761.77</v>
      </c>
      <c r="U46" s="97"/>
      <c r="V46" s="101"/>
      <c r="W46" s="97"/>
      <c r="X46" s="97"/>
      <c r="Y46" s="97"/>
    </row>
    <row r="47" spans="1:25" s="109" customFormat="1">
      <c r="A47" s="107">
        <v>1120201045</v>
      </c>
      <c r="B47" s="108" t="s">
        <v>193</v>
      </c>
      <c r="C47" s="119">
        <v>57477386.020000003</v>
      </c>
      <c r="D47" s="120">
        <v>55792703.020000003</v>
      </c>
      <c r="E47" s="121">
        <v>0</v>
      </c>
      <c r="F47" s="122">
        <v>0</v>
      </c>
      <c r="G47" s="123">
        <v>0</v>
      </c>
      <c r="H47" s="121">
        <v>-55792703.020000003</v>
      </c>
      <c r="I47" s="119">
        <v>0</v>
      </c>
      <c r="J47" s="120">
        <v>1673815.0299999998</v>
      </c>
      <c r="K47" s="122">
        <v>0</v>
      </c>
      <c r="L47" s="123">
        <v>0</v>
      </c>
      <c r="M47" s="121">
        <v>-1601503.0299999998</v>
      </c>
      <c r="N47" s="119">
        <v>72312</v>
      </c>
      <c r="O47" s="120">
        <v>10867.97</v>
      </c>
      <c r="P47" s="122">
        <v>0</v>
      </c>
      <c r="Q47" s="121">
        <v>0</v>
      </c>
      <c r="R47" s="121">
        <v>-10867.97</v>
      </c>
      <c r="S47" s="119">
        <v>0</v>
      </c>
      <c r="T47" s="124">
        <v>72312</v>
      </c>
      <c r="U47" s="97"/>
      <c r="V47" s="101"/>
      <c r="W47" s="97"/>
      <c r="X47" s="97"/>
      <c r="Y47" s="97"/>
    </row>
    <row r="48" spans="1:25" s="109" customFormat="1">
      <c r="A48" s="107">
        <v>1120201046</v>
      </c>
      <c r="B48" s="108" t="s">
        <v>194</v>
      </c>
      <c r="C48" s="119">
        <v>25517970.859999999</v>
      </c>
      <c r="D48" s="120">
        <v>9058677.75</v>
      </c>
      <c r="E48" s="121">
        <v>0</v>
      </c>
      <c r="F48" s="122">
        <v>0.26042140336127639</v>
      </c>
      <c r="G48" s="123">
        <v>2476090.56</v>
      </c>
      <c r="H48" s="121">
        <v>449337.06000000006</v>
      </c>
      <c r="I48" s="119">
        <v>7031924.25</v>
      </c>
      <c r="J48" s="120">
        <v>7599205.4000000004</v>
      </c>
      <c r="K48" s="122">
        <v>6.2365257509693045E-2</v>
      </c>
      <c r="L48" s="121">
        <v>421242.07</v>
      </c>
      <c r="M48" s="121">
        <v>-844770.53000000142</v>
      </c>
      <c r="N48" s="119">
        <v>6333192.7999999989</v>
      </c>
      <c r="O48" s="120">
        <v>8860087.7100000009</v>
      </c>
      <c r="P48" s="122">
        <v>0</v>
      </c>
      <c r="Q48" s="121">
        <v>0</v>
      </c>
      <c r="R48" s="121">
        <v>-6124530.7200000007</v>
      </c>
      <c r="S48" s="119">
        <v>2735556.9899999998</v>
      </c>
      <c r="T48" s="124">
        <v>16100674.039999999</v>
      </c>
      <c r="U48" s="97"/>
      <c r="V48" s="101"/>
      <c r="W48" s="97"/>
      <c r="X48" s="97"/>
      <c r="Y48" s="97"/>
    </row>
    <row r="49" spans="1:25" s="109" customFormat="1">
      <c r="A49" s="107">
        <v>1120201047</v>
      </c>
      <c r="B49" s="108" t="s">
        <v>195</v>
      </c>
      <c r="C49" s="119">
        <v>1034513.11</v>
      </c>
      <c r="D49" s="120">
        <v>305169.98</v>
      </c>
      <c r="E49" s="121">
        <v>0</v>
      </c>
      <c r="F49" s="122">
        <v>0</v>
      </c>
      <c r="G49" s="123">
        <v>0</v>
      </c>
      <c r="H49" s="121">
        <v>-305169.98</v>
      </c>
      <c r="I49" s="119">
        <v>0</v>
      </c>
      <c r="J49" s="120">
        <v>0</v>
      </c>
      <c r="K49" s="122">
        <v>0</v>
      </c>
      <c r="L49" s="123">
        <v>0</v>
      </c>
      <c r="M49" s="121">
        <v>305169.98</v>
      </c>
      <c r="N49" s="119">
        <v>305169.98</v>
      </c>
      <c r="O49" s="120">
        <v>729343.13</v>
      </c>
      <c r="P49" s="122">
        <v>0</v>
      </c>
      <c r="Q49" s="121">
        <v>0</v>
      </c>
      <c r="R49" s="121">
        <v>0</v>
      </c>
      <c r="S49" s="119">
        <v>729343.13</v>
      </c>
      <c r="T49" s="124">
        <v>1034513.11</v>
      </c>
      <c r="U49" s="97"/>
      <c r="V49" s="101"/>
      <c r="W49" s="97"/>
      <c r="X49" s="97"/>
      <c r="Y49" s="97"/>
    </row>
    <row r="50" spans="1:25" s="109" customFormat="1">
      <c r="A50" s="107">
        <v>1120201048</v>
      </c>
      <c r="B50" s="108" t="s">
        <v>196</v>
      </c>
      <c r="C50" s="119">
        <v>945623.91</v>
      </c>
      <c r="D50" s="120">
        <v>747295.00000000012</v>
      </c>
      <c r="E50" s="121">
        <v>0</v>
      </c>
      <c r="F50" s="122">
        <v>0.3783134724201857</v>
      </c>
      <c r="G50" s="123">
        <v>280740.39</v>
      </c>
      <c r="H50" s="121">
        <v>-5210.9600000000792</v>
      </c>
      <c r="I50" s="119">
        <v>461343.65</v>
      </c>
      <c r="J50" s="120">
        <v>139271.06</v>
      </c>
      <c r="K50" s="122">
        <v>0.22139397876295158</v>
      </c>
      <c r="L50" s="121">
        <v>31324.93</v>
      </c>
      <c r="M50" s="121">
        <v>2218.4700000000084</v>
      </c>
      <c r="N50" s="119">
        <v>110164.6</v>
      </c>
      <c r="O50" s="120">
        <v>59057.85</v>
      </c>
      <c r="P50" s="122">
        <v>0</v>
      </c>
      <c r="Q50" s="121">
        <v>0</v>
      </c>
      <c r="R50" s="121">
        <v>0</v>
      </c>
      <c r="S50" s="119">
        <v>59057.85</v>
      </c>
      <c r="T50" s="124">
        <v>630566.1</v>
      </c>
      <c r="U50" s="97"/>
      <c r="V50" s="101"/>
      <c r="W50" s="97"/>
      <c r="X50" s="97"/>
      <c r="Y50" s="97"/>
    </row>
    <row r="51" spans="1:25" s="109" customFormat="1">
      <c r="A51" s="107">
        <v>1120201050</v>
      </c>
      <c r="B51" s="108" t="s">
        <v>197</v>
      </c>
      <c r="C51" s="119">
        <v>303575</v>
      </c>
      <c r="D51" s="120">
        <v>303575</v>
      </c>
      <c r="E51" s="121">
        <v>296425</v>
      </c>
      <c r="F51" s="122">
        <v>0</v>
      </c>
      <c r="G51" s="123">
        <v>0</v>
      </c>
      <c r="H51" s="121">
        <v>0</v>
      </c>
      <c r="I51" s="119">
        <v>600000</v>
      </c>
      <c r="J51" s="120">
        <v>0</v>
      </c>
      <c r="K51" s="122">
        <v>0</v>
      </c>
      <c r="L51" s="123">
        <v>0</v>
      </c>
      <c r="M51" s="121">
        <v>0</v>
      </c>
      <c r="N51" s="119">
        <v>0</v>
      </c>
      <c r="O51" s="120">
        <v>0</v>
      </c>
      <c r="P51" s="122">
        <v>0</v>
      </c>
      <c r="Q51" s="121">
        <v>0</v>
      </c>
      <c r="R51" s="121">
        <v>0</v>
      </c>
      <c r="S51" s="119">
        <v>0</v>
      </c>
      <c r="T51" s="124">
        <v>600000</v>
      </c>
      <c r="U51" s="97"/>
      <c r="V51" s="101"/>
      <c r="W51" s="97"/>
      <c r="X51" s="97"/>
      <c r="Y51" s="97"/>
    </row>
    <row r="52" spans="1:25" s="109" customFormat="1">
      <c r="A52" s="107">
        <v>1120201052</v>
      </c>
      <c r="B52" s="108" t="s">
        <v>198</v>
      </c>
      <c r="C52" s="119">
        <v>750000</v>
      </c>
      <c r="D52" s="120">
        <v>750000</v>
      </c>
      <c r="E52" s="121">
        <v>750000</v>
      </c>
      <c r="F52" s="122">
        <v>0</v>
      </c>
      <c r="G52" s="123">
        <v>0</v>
      </c>
      <c r="H52" s="121">
        <v>0</v>
      </c>
      <c r="I52" s="119">
        <v>1500000</v>
      </c>
      <c r="J52" s="120">
        <v>0</v>
      </c>
      <c r="K52" s="122">
        <v>0</v>
      </c>
      <c r="L52" s="123">
        <v>0</v>
      </c>
      <c r="M52" s="121">
        <v>0</v>
      </c>
      <c r="N52" s="119">
        <v>0</v>
      </c>
      <c r="O52" s="120">
        <v>0</v>
      </c>
      <c r="P52" s="122">
        <v>0</v>
      </c>
      <c r="Q52" s="121">
        <v>0</v>
      </c>
      <c r="R52" s="121">
        <v>0</v>
      </c>
      <c r="S52" s="119">
        <v>0</v>
      </c>
      <c r="T52" s="124">
        <v>1500000</v>
      </c>
      <c r="U52" s="97"/>
      <c r="V52" s="101"/>
      <c r="W52" s="97"/>
      <c r="X52" s="97"/>
      <c r="Y52" s="97"/>
    </row>
    <row r="53" spans="1:25" s="109" customFormat="1">
      <c r="A53" s="107">
        <v>1120201054</v>
      </c>
      <c r="B53" s="108" t="s">
        <v>199</v>
      </c>
      <c r="C53" s="119">
        <v>0</v>
      </c>
      <c r="D53" s="120">
        <v>0</v>
      </c>
      <c r="E53" s="121">
        <v>0</v>
      </c>
      <c r="F53" s="122">
        <v>0</v>
      </c>
      <c r="G53" s="123">
        <v>0</v>
      </c>
      <c r="H53" s="121">
        <v>0</v>
      </c>
      <c r="I53" s="119">
        <v>0</v>
      </c>
      <c r="J53" s="120">
        <v>0</v>
      </c>
      <c r="K53" s="122">
        <v>0</v>
      </c>
      <c r="L53" s="123">
        <v>0</v>
      </c>
      <c r="M53" s="121">
        <v>0</v>
      </c>
      <c r="N53" s="119">
        <v>0</v>
      </c>
      <c r="O53" s="120">
        <v>0</v>
      </c>
      <c r="P53" s="122">
        <v>0</v>
      </c>
      <c r="Q53" s="121">
        <v>0</v>
      </c>
      <c r="R53" s="121">
        <v>0</v>
      </c>
      <c r="S53" s="119">
        <v>0</v>
      </c>
      <c r="T53" s="124">
        <v>0</v>
      </c>
      <c r="U53" s="97"/>
      <c r="V53" s="101"/>
      <c r="W53" s="97"/>
      <c r="X53" s="97"/>
      <c r="Y53" s="97"/>
    </row>
    <row r="54" spans="1:25" s="109" customFormat="1">
      <c r="A54" s="107">
        <v>1120201055</v>
      </c>
      <c r="B54" s="108" t="s">
        <v>200</v>
      </c>
      <c r="C54" s="119">
        <v>0</v>
      </c>
      <c r="D54" s="120">
        <v>0</v>
      </c>
      <c r="E54" s="121">
        <v>0</v>
      </c>
      <c r="F54" s="122">
        <v>0.99893439985105315</v>
      </c>
      <c r="G54" s="123">
        <v>399179.98</v>
      </c>
      <c r="H54" s="121">
        <v>399605.8</v>
      </c>
      <c r="I54" s="119">
        <v>425.82</v>
      </c>
      <c r="J54" s="120">
        <v>0</v>
      </c>
      <c r="K54" s="122">
        <v>2.9427217899659075E-2</v>
      </c>
      <c r="L54" s="121">
        <v>34604.699999999997</v>
      </c>
      <c r="M54" s="121">
        <v>1175941.95</v>
      </c>
      <c r="N54" s="119">
        <v>1141337.25</v>
      </c>
      <c r="O54" s="120">
        <v>0</v>
      </c>
      <c r="P54" s="122">
        <v>0</v>
      </c>
      <c r="Q54" s="121">
        <v>0</v>
      </c>
      <c r="R54" s="121">
        <v>0</v>
      </c>
      <c r="S54" s="119">
        <v>0</v>
      </c>
      <c r="T54" s="124">
        <v>1141763.07</v>
      </c>
      <c r="U54" s="97"/>
      <c r="V54" s="101"/>
      <c r="W54" s="97"/>
      <c r="X54" s="97"/>
      <c r="Y54" s="97"/>
    </row>
    <row r="55" spans="1:25" s="109" customFormat="1">
      <c r="A55" s="107">
        <v>1120201056</v>
      </c>
      <c r="B55" s="108" t="s">
        <v>201</v>
      </c>
      <c r="C55" s="119">
        <v>0</v>
      </c>
      <c r="D55" s="120">
        <v>0</v>
      </c>
      <c r="E55" s="121">
        <v>0</v>
      </c>
      <c r="F55" s="122">
        <v>0.94275451294304802</v>
      </c>
      <c r="G55" s="123">
        <v>2986.75</v>
      </c>
      <c r="H55" s="121">
        <v>3168.11</v>
      </c>
      <c r="I55" s="119">
        <v>181.36</v>
      </c>
      <c r="J55" s="120">
        <v>0</v>
      </c>
      <c r="K55" s="122">
        <v>0</v>
      </c>
      <c r="L55" s="123">
        <v>0</v>
      </c>
      <c r="M55" s="121">
        <v>23464.38</v>
      </c>
      <c r="N55" s="119">
        <v>23464.38</v>
      </c>
      <c r="O55" s="120">
        <v>0</v>
      </c>
      <c r="P55" s="122">
        <v>0</v>
      </c>
      <c r="Q55" s="121">
        <v>0</v>
      </c>
      <c r="R55" s="121">
        <v>0</v>
      </c>
      <c r="S55" s="119">
        <v>0</v>
      </c>
      <c r="T55" s="124">
        <v>23645.74</v>
      </c>
      <c r="U55" s="97"/>
      <c r="V55" s="101"/>
      <c r="W55" s="97"/>
      <c r="X55" s="97"/>
      <c r="Y55" s="97"/>
    </row>
    <row r="56" spans="1:25" s="109" customFormat="1">
      <c r="A56" s="107">
        <v>1120201057</v>
      </c>
      <c r="B56" s="108" t="s">
        <v>202</v>
      </c>
      <c r="C56" s="119">
        <v>0</v>
      </c>
      <c r="D56" s="120">
        <v>0</v>
      </c>
      <c r="E56" s="121">
        <v>0</v>
      </c>
      <c r="F56" s="122">
        <v>0.99995986411399629</v>
      </c>
      <c r="G56" s="123">
        <v>24154221.699999999</v>
      </c>
      <c r="H56" s="121">
        <v>24155191.189999998</v>
      </c>
      <c r="I56" s="119">
        <v>969.49</v>
      </c>
      <c r="J56" s="120">
        <v>0</v>
      </c>
      <c r="K56" s="122">
        <v>8.0980873826500072E-2</v>
      </c>
      <c r="L56" s="121">
        <v>1257614.83</v>
      </c>
      <c r="M56" s="121">
        <v>15529775.989999998</v>
      </c>
      <c r="N56" s="119">
        <v>14272161.159999998</v>
      </c>
      <c r="O56" s="120">
        <v>0</v>
      </c>
      <c r="P56" s="122">
        <v>0</v>
      </c>
      <c r="Q56" s="121">
        <v>0</v>
      </c>
      <c r="R56" s="121">
        <v>0</v>
      </c>
      <c r="S56" s="119">
        <v>0</v>
      </c>
      <c r="T56" s="124">
        <v>14273130.65</v>
      </c>
      <c r="U56" s="97"/>
      <c r="V56" s="101"/>
      <c r="W56" s="97"/>
      <c r="X56" s="97"/>
      <c r="Y56" s="97"/>
    </row>
    <row r="57" spans="1:25" s="109" customFormat="1">
      <c r="A57" s="107">
        <v>1120201058</v>
      </c>
      <c r="B57" s="108" t="s">
        <v>203</v>
      </c>
      <c r="C57" s="119">
        <v>0</v>
      </c>
      <c r="D57" s="120">
        <v>0</v>
      </c>
      <c r="E57" s="121">
        <v>0</v>
      </c>
      <c r="F57" s="122">
        <v>1</v>
      </c>
      <c r="G57" s="123">
        <v>8857739.7699999996</v>
      </c>
      <c r="H57" s="121">
        <v>8857739.7699999996</v>
      </c>
      <c r="I57" s="119">
        <v>0</v>
      </c>
      <c r="J57" s="120">
        <v>0</v>
      </c>
      <c r="K57" s="122">
        <v>0.15561961158688375</v>
      </c>
      <c r="L57" s="121">
        <v>1118712.33</v>
      </c>
      <c r="M57" s="121">
        <v>7188761.8700000001</v>
      </c>
      <c r="N57" s="119">
        <v>6070049.54</v>
      </c>
      <c r="O57" s="120">
        <v>0</v>
      </c>
      <c r="P57" s="122">
        <v>0</v>
      </c>
      <c r="Q57" s="121">
        <v>0</v>
      </c>
      <c r="R57" s="121">
        <v>0</v>
      </c>
      <c r="S57" s="119">
        <v>0</v>
      </c>
      <c r="T57" s="124">
        <v>6070049.54</v>
      </c>
      <c r="U57" s="97"/>
      <c r="V57" s="101"/>
      <c r="W57" s="97"/>
      <c r="X57" s="97"/>
      <c r="Y57" s="97"/>
    </row>
    <row r="58" spans="1:25" s="109" customFormat="1">
      <c r="A58" s="107">
        <v>1120201059</v>
      </c>
      <c r="B58" s="108" t="s">
        <v>204</v>
      </c>
      <c r="C58" s="119">
        <v>0</v>
      </c>
      <c r="D58" s="120">
        <v>0</v>
      </c>
      <c r="E58" s="121">
        <v>0</v>
      </c>
      <c r="F58" s="122">
        <v>0</v>
      </c>
      <c r="G58" s="123">
        <v>0</v>
      </c>
      <c r="H58" s="121">
        <v>0</v>
      </c>
      <c r="I58" s="119">
        <v>0</v>
      </c>
      <c r="J58" s="120">
        <v>0</v>
      </c>
      <c r="K58" s="122">
        <v>0</v>
      </c>
      <c r="L58" s="123">
        <v>0</v>
      </c>
      <c r="M58" s="121">
        <v>59740</v>
      </c>
      <c r="N58" s="119">
        <v>59740</v>
      </c>
      <c r="O58" s="120">
        <v>0</v>
      </c>
      <c r="P58" s="122">
        <v>0</v>
      </c>
      <c r="Q58" s="121">
        <v>0</v>
      </c>
      <c r="R58" s="121">
        <v>10867.97</v>
      </c>
      <c r="S58" s="119">
        <v>10867.97</v>
      </c>
      <c r="T58" s="124">
        <v>70607.97</v>
      </c>
      <c r="U58" s="97"/>
      <c r="V58" s="101"/>
      <c r="W58" s="97"/>
      <c r="X58" s="97"/>
      <c r="Y58" s="97"/>
    </row>
    <row r="59" spans="1:25" s="109" customFormat="1">
      <c r="A59" s="107">
        <v>1120201060</v>
      </c>
      <c r="B59" s="108" t="s">
        <v>205</v>
      </c>
      <c r="C59" s="119">
        <v>0</v>
      </c>
      <c r="D59" s="120">
        <v>0</v>
      </c>
      <c r="E59" s="121">
        <v>0</v>
      </c>
      <c r="F59" s="122">
        <v>0</v>
      </c>
      <c r="G59" s="123">
        <v>0</v>
      </c>
      <c r="H59" s="121">
        <v>0</v>
      </c>
      <c r="I59" s="119">
        <v>0</v>
      </c>
      <c r="J59" s="120">
        <v>0</v>
      </c>
      <c r="K59" s="122">
        <v>0.19870061637581352</v>
      </c>
      <c r="L59" s="121">
        <v>166470.51999999999</v>
      </c>
      <c r="M59" s="121">
        <v>837795.69000000006</v>
      </c>
      <c r="N59" s="119">
        <v>671325.17</v>
      </c>
      <c r="O59" s="120">
        <v>0</v>
      </c>
      <c r="P59" s="122">
        <v>0</v>
      </c>
      <c r="Q59" s="121">
        <v>0</v>
      </c>
      <c r="R59" s="121">
        <v>5984715.1899999995</v>
      </c>
      <c r="S59" s="119">
        <v>5984715.1899999995</v>
      </c>
      <c r="T59" s="124">
        <v>6656040.3600000003</v>
      </c>
      <c r="U59" s="97"/>
      <c r="V59" s="101"/>
      <c r="W59" s="97"/>
      <c r="X59" s="97"/>
      <c r="Y59" s="97"/>
    </row>
    <row r="60" spans="1:25" s="109" customFormat="1">
      <c r="A60" s="107">
        <v>1120201061</v>
      </c>
      <c r="B60" s="108" t="s">
        <v>206</v>
      </c>
      <c r="C60" s="119">
        <v>0</v>
      </c>
      <c r="D60" s="120">
        <v>0</v>
      </c>
      <c r="E60" s="126">
        <v>38177249.68</v>
      </c>
      <c r="F60" s="122">
        <v>0</v>
      </c>
      <c r="G60" s="123">
        <v>0</v>
      </c>
      <c r="H60" s="121">
        <v>0</v>
      </c>
      <c r="I60" s="119">
        <v>38177249.68</v>
      </c>
      <c r="J60" s="120">
        <v>0</v>
      </c>
      <c r="K60" s="122">
        <v>0</v>
      </c>
      <c r="L60" s="123">
        <v>0</v>
      </c>
      <c r="M60" s="121">
        <v>0</v>
      </c>
      <c r="N60" s="119">
        <v>0</v>
      </c>
      <c r="O60" s="120">
        <v>0</v>
      </c>
      <c r="P60" s="122">
        <v>0</v>
      </c>
      <c r="Q60" s="121">
        <v>0</v>
      </c>
      <c r="R60" s="121">
        <v>0</v>
      </c>
      <c r="S60" s="119">
        <v>0</v>
      </c>
      <c r="T60" s="125">
        <v>38177249.680000007</v>
      </c>
      <c r="U60" s="97"/>
      <c r="V60" s="101"/>
      <c r="W60" s="97"/>
      <c r="X60" s="97"/>
      <c r="Y60" s="97"/>
    </row>
    <row r="61" spans="1:25" s="109" customFormat="1">
      <c r="A61" s="107">
        <v>1120201062</v>
      </c>
      <c r="B61" s="108" t="s">
        <v>207</v>
      </c>
      <c r="C61" s="119">
        <v>0</v>
      </c>
      <c r="D61" s="120">
        <v>0</v>
      </c>
      <c r="E61" s="126">
        <v>12239220</v>
      </c>
      <c r="F61" s="122">
        <v>0</v>
      </c>
      <c r="G61" s="123">
        <v>0</v>
      </c>
      <c r="H61" s="121">
        <v>0</v>
      </c>
      <c r="I61" s="119">
        <v>12239220</v>
      </c>
      <c r="J61" s="120">
        <v>0</v>
      </c>
      <c r="K61" s="122">
        <v>0</v>
      </c>
      <c r="L61" s="123">
        <v>0</v>
      </c>
      <c r="M61" s="121">
        <v>0</v>
      </c>
      <c r="N61" s="119">
        <v>0</v>
      </c>
      <c r="O61" s="120">
        <v>0</v>
      </c>
      <c r="P61" s="122">
        <v>0</v>
      </c>
      <c r="Q61" s="121">
        <v>0</v>
      </c>
      <c r="R61" s="121">
        <v>0</v>
      </c>
      <c r="S61" s="119">
        <v>0</v>
      </c>
      <c r="T61" s="125">
        <v>12239220</v>
      </c>
      <c r="U61" s="97"/>
      <c r="V61" s="101"/>
      <c r="W61" s="97"/>
      <c r="X61" s="97"/>
      <c r="Y61" s="97"/>
    </row>
    <row r="62" spans="1:25" s="109" customFormat="1">
      <c r="A62" s="110"/>
      <c r="B62" s="110"/>
      <c r="C62" s="110"/>
      <c r="D62" s="110"/>
      <c r="E62" s="110"/>
      <c r="F62" s="110"/>
      <c r="G62" s="110"/>
      <c r="H62" s="110"/>
      <c r="I62" s="111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97"/>
      <c r="V62" s="101"/>
      <c r="W62" s="97"/>
      <c r="X62" s="97"/>
      <c r="Y62" s="97"/>
    </row>
    <row r="63" spans="1:25" ht="15.75" thickBot="1">
      <c r="A63" s="112"/>
      <c r="B63" s="112"/>
      <c r="C63" s="113">
        <v>560402812.23000002</v>
      </c>
      <c r="D63" s="113">
        <v>465512447.50000006</v>
      </c>
      <c r="E63" s="113">
        <v>83458543.060000002</v>
      </c>
      <c r="F63" s="113"/>
      <c r="G63" s="114">
        <v>64451534.599999994</v>
      </c>
      <c r="H63" s="113">
        <v>-32956062.100000005</v>
      </c>
      <c r="I63" s="113">
        <v>451563393.85999995</v>
      </c>
      <c r="J63" s="113">
        <v>39217517.050000004</v>
      </c>
      <c r="K63" s="113"/>
      <c r="L63" s="114">
        <v>3840861.14</v>
      </c>
      <c r="M63" s="113">
        <v>34234252.660000004</v>
      </c>
      <c r="N63" s="113">
        <v>69610908.570000008</v>
      </c>
      <c r="O63" s="113">
        <v>55672847.680000007</v>
      </c>
      <c r="P63" s="113"/>
      <c r="Q63" s="114">
        <v>4451.1499999999996</v>
      </c>
      <c r="R63" s="113">
        <v>-838982.28999999911</v>
      </c>
      <c r="S63" s="113">
        <v>54829414.24000001</v>
      </c>
      <c r="T63" s="113">
        <v>576003716.66999996</v>
      </c>
    </row>
    <row r="64" spans="1:25" ht="15.75" thickTop="1">
      <c r="A64" s="115"/>
      <c r="B64" s="115"/>
      <c r="C64" s="116"/>
      <c r="D64" s="116"/>
      <c r="E64" s="116"/>
      <c r="F64" s="116"/>
      <c r="G64" s="97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</row>
    <row r="65" spans="1:20">
      <c r="A65" s="115"/>
      <c r="B65" s="115"/>
      <c r="C65" s="116"/>
      <c r="D65" s="116"/>
      <c r="E65" s="116"/>
      <c r="F65" s="116"/>
      <c r="G65" s="116"/>
      <c r="H65" s="116"/>
      <c r="I65" s="97"/>
      <c r="J65" s="116"/>
      <c r="K65" s="116"/>
      <c r="L65" s="116"/>
      <c r="M65" s="116"/>
      <c r="N65" s="116"/>
      <c r="O65" s="116"/>
      <c r="P65" s="116"/>
      <c r="Q65" s="116"/>
      <c r="R65" s="116"/>
      <c r="T65" s="116"/>
    </row>
    <row r="66" spans="1:20">
      <c r="A66" s="115"/>
      <c r="B66" s="115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</row>
    <row r="67" spans="1:20">
      <c r="A67" s="115"/>
      <c r="C67" s="116"/>
      <c r="D67" s="116"/>
      <c r="E67" s="116"/>
      <c r="F67" s="116"/>
      <c r="G67" s="116"/>
      <c r="H67" s="116"/>
      <c r="I67" s="97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</row>
    <row r="68" spans="1:20">
      <c r="A68" s="115"/>
      <c r="B68" s="115"/>
      <c r="D68" s="117"/>
      <c r="E68" s="117"/>
      <c r="F68" s="117"/>
      <c r="G68" s="117"/>
      <c r="H68" s="117"/>
      <c r="N68" s="117"/>
    </row>
    <row r="69" spans="1:20">
      <c r="A69" s="115"/>
      <c r="B69" s="115"/>
      <c r="D69" s="117"/>
      <c r="E69" s="117"/>
      <c r="F69" s="117"/>
      <c r="G69" s="117"/>
      <c r="H69" s="117"/>
      <c r="N69" s="117"/>
    </row>
    <row r="70" spans="1:20">
      <c r="A70" s="115"/>
      <c r="B70" s="115"/>
      <c r="D70" s="117"/>
      <c r="N70" s="117"/>
    </row>
    <row r="71" spans="1:20">
      <c r="A71" s="115"/>
      <c r="B71" s="115"/>
      <c r="D71" s="117"/>
      <c r="N71" s="117"/>
    </row>
    <row r="72" spans="1:20">
      <c r="A72" s="115"/>
      <c r="B72" s="115"/>
      <c r="D72" s="117"/>
      <c r="N72" s="117"/>
    </row>
    <row r="73" spans="1:20">
      <c r="A73" s="115"/>
      <c r="B73" s="115"/>
      <c r="D73" s="117"/>
      <c r="N73" s="117"/>
    </row>
    <row r="74" spans="1:20">
      <c r="A74" s="115"/>
      <c r="B74" s="115"/>
      <c r="D74" s="117"/>
      <c r="N74" s="117"/>
    </row>
    <row r="75" spans="1:20">
      <c r="A75" s="115"/>
      <c r="B75" s="115"/>
      <c r="D75" s="117"/>
      <c r="N75" s="117"/>
    </row>
    <row r="76" spans="1:20">
      <c r="D76" s="117"/>
      <c r="N76" s="117"/>
    </row>
    <row r="77" spans="1:20">
      <c r="D77" s="117"/>
      <c r="N77" s="117"/>
    </row>
    <row r="78" spans="1:20">
      <c r="D78" s="117"/>
      <c r="N78" s="117"/>
    </row>
    <row r="79" spans="1:20">
      <c r="D79" s="117"/>
      <c r="N79" s="117"/>
    </row>
    <row r="80" spans="1:20">
      <c r="D80" s="117"/>
      <c r="N80" s="117"/>
    </row>
    <row r="81" spans="4:14">
      <c r="D81" s="117"/>
      <c r="N81" s="117"/>
    </row>
    <row r="82" spans="4:14">
      <c r="D82" s="117"/>
      <c r="N82" s="117"/>
    </row>
    <row r="83" spans="4:14">
      <c r="D83" s="117"/>
      <c r="N83" s="117"/>
    </row>
    <row r="84" spans="4:14">
      <c r="D84" s="117"/>
      <c r="N84" s="117"/>
    </row>
    <row r="85" spans="4:14">
      <c r="D85" s="117"/>
      <c r="N85" s="117"/>
    </row>
    <row r="86" spans="4:14">
      <c r="D86" s="117"/>
      <c r="N86" s="117"/>
    </row>
    <row r="87" spans="4:14">
      <c r="D87" s="117"/>
      <c r="N87" s="117"/>
    </row>
    <row r="88" spans="4:14">
      <c r="D88" s="117"/>
      <c r="N88" s="117"/>
    </row>
    <row r="89" spans="4:14">
      <c r="D89" s="117"/>
      <c r="N89" s="117"/>
    </row>
    <row r="90" spans="4:14">
      <c r="D90" s="117"/>
      <c r="N90" s="117"/>
    </row>
    <row r="91" spans="4:14">
      <c r="D91" s="117"/>
      <c r="N91" s="117"/>
    </row>
    <row r="92" spans="4:14">
      <c r="D92" s="117"/>
      <c r="N92" s="117"/>
    </row>
    <row r="93" spans="4:14">
      <c r="D93" s="117"/>
      <c r="N93" s="117"/>
    </row>
    <row r="94" spans="4:14">
      <c r="D94" s="117"/>
      <c r="N94" s="117"/>
    </row>
    <row r="95" spans="4:14">
      <c r="D95" s="117"/>
      <c r="N95" s="117"/>
    </row>
    <row r="96" spans="4:14">
      <c r="D96" s="117"/>
      <c r="N96" s="117"/>
    </row>
    <row r="97" spans="4:14">
      <c r="D97" s="117"/>
      <c r="N97" s="117"/>
    </row>
    <row r="98" spans="4:14">
      <c r="D98" s="117"/>
      <c r="N98" s="117"/>
    </row>
    <row r="99" spans="4:14">
      <c r="D99" s="117"/>
      <c r="N99" s="117"/>
    </row>
    <row r="100" spans="4:14">
      <c r="D100" s="117"/>
      <c r="N100" s="117"/>
    </row>
    <row r="101" spans="4:14">
      <c r="D101" s="117"/>
      <c r="N101" s="117"/>
    </row>
    <row r="102" spans="4:14">
      <c r="D102" s="117"/>
      <c r="N102" s="117"/>
    </row>
    <row r="103" spans="4:14">
      <c r="D103" s="117"/>
      <c r="N103" s="117"/>
    </row>
    <row r="104" spans="4:14">
      <c r="D104" s="117"/>
      <c r="N104" s="117"/>
    </row>
    <row r="105" spans="4:14">
      <c r="D105" s="117"/>
      <c r="N105" s="117"/>
    </row>
    <row r="106" spans="4:14">
      <c r="D106" s="117"/>
      <c r="N106" s="117"/>
    </row>
    <row r="107" spans="4:14">
      <c r="D107" s="117"/>
      <c r="N107" s="117"/>
    </row>
    <row r="108" spans="4:14">
      <c r="D108" s="117"/>
      <c r="N108" s="117"/>
    </row>
    <row r="109" spans="4:14">
      <c r="D109" s="117"/>
      <c r="N109" s="117"/>
    </row>
    <row r="110" spans="4:14">
      <c r="D110" s="117"/>
      <c r="N110" s="117"/>
    </row>
    <row r="111" spans="4:14">
      <c r="D111" s="117"/>
      <c r="N111" s="117"/>
    </row>
    <row r="112" spans="4:14">
      <c r="D112" s="117"/>
      <c r="N112" s="117"/>
    </row>
    <row r="113" spans="4:14">
      <c r="D113" s="117"/>
      <c r="N113" s="117"/>
    </row>
    <row r="114" spans="4:14">
      <c r="D114" s="117"/>
      <c r="N114" s="117"/>
    </row>
    <row r="115" spans="4:14">
      <c r="D115" s="117"/>
      <c r="N115" s="117"/>
    </row>
    <row r="116" spans="4:14">
      <c r="D116" s="117"/>
      <c r="N116" s="117"/>
    </row>
    <row r="117" spans="4:14">
      <c r="D117" s="117"/>
      <c r="N117" s="117"/>
    </row>
    <row r="118" spans="4:14">
      <c r="D118" s="117"/>
      <c r="N118" s="117"/>
    </row>
    <row r="119" spans="4:14">
      <c r="D119" s="117"/>
      <c r="N119" s="117"/>
    </row>
    <row r="120" spans="4:14">
      <c r="D120" s="117"/>
      <c r="N120" s="117"/>
    </row>
    <row r="121" spans="4:14">
      <c r="D121" s="117"/>
      <c r="N121" s="117"/>
    </row>
    <row r="122" spans="4:14">
      <c r="D122" s="117"/>
      <c r="N122" s="117"/>
    </row>
    <row r="123" spans="4:14">
      <c r="D123" s="117"/>
      <c r="N123" s="117"/>
    </row>
    <row r="124" spans="4:14">
      <c r="D124" s="117"/>
      <c r="N124" s="117"/>
    </row>
    <row r="125" spans="4:14">
      <c r="D125" s="117"/>
      <c r="N125" s="117"/>
    </row>
    <row r="126" spans="4:14">
      <c r="D126" s="117"/>
      <c r="N126" s="117"/>
    </row>
    <row r="127" spans="4:14">
      <c r="D127" s="117"/>
      <c r="N127" s="117"/>
    </row>
    <row r="128" spans="4:14">
      <c r="D128" s="117"/>
      <c r="N128" s="117"/>
    </row>
    <row r="129" spans="4:14">
      <c r="D129" s="117"/>
      <c r="N129" s="117"/>
    </row>
    <row r="130" spans="4:14">
      <c r="D130" s="117"/>
      <c r="N130" s="117"/>
    </row>
    <row r="131" spans="4:14">
      <c r="D131" s="117"/>
      <c r="N131" s="117"/>
    </row>
    <row r="132" spans="4:14">
      <c r="D132" s="117"/>
      <c r="N132" s="117"/>
    </row>
    <row r="133" spans="4:14">
      <c r="D133" s="117"/>
      <c r="N133" s="117"/>
    </row>
    <row r="134" spans="4:14">
      <c r="D134" s="117"/>
      <c r="N134" s="117"/>
    </row>
    <row r="135" spans="4:14">
      <c r="D135" s="117"/>
      <c r="N135" s="117"/>
    </row>
    <row r="136" spans="4:14">
      <c r="D136" s="117"/>
      <c r="N136" s="117"/>
    </row>
    <row r="137" spans="4:14">
      <c r="D137" s="117"/>
      <c r="N137" s="117"/>
    </row>
    <row r="138" spans="4:14">
      <c r="D138" s="117"/>
      <c r="N138" s="117"/>
    </row>
    <row r="139" spans="4:14">
      <c r="D139" s="117"/>
      <c r="N139" s="117"/>
    </row>
    <row r="140" spans="4:14">
      <c r="D140" s="117"/>
      <c r="N140" s="117"/>
    </row>
    <row r="141" spans="4:14">
      <c r="D141" s="117"/>
      <c r="N141" s="117"/>
    </row>
    <row r="142" spans="4:14">
      <c r="D142" s="117"/>
      <c r="N142" s="117"/>
    </row>
    <row r="143" spans="4:14">
      <c r="D143" s="117"/>
      <c r="N143" s="117"/>
    </row>
    <row r="144" spans="4:14">
      <c r="D144" s="117"/>
      <c r="N144" s="117"/>
    </row>
    <row r="145" spans="4:14">
      <c r="D145" s="117"/>
      <c r="N145" s="117"/>
    </row>
    <row r="146" spans="4:14">
      <c r="D146" s="117"/>
      <c r="N146" s="117"/>
    </row>
    <row r="147" spans="4:14">
      <c r="D147" s="117"/>
      <c r="N147" s="117"/>
    </row>
    <row r="148" spans="4:14">
      <c r="D148" s="117"/>
      <c r="N148" s="117"/>
    </row>
    <row r="149" spans="4:14">
      <c r="D149" s="117"/>
      <c r="N149" s="117"/>
    </row>
    <row r="150" spans="4:14">
      <c r="D150" s="117"/>
      <c r="N150" s="117"/>
    </row>
    <row r="151" spans="4:14">
      <c r="D151" s="117"/>
      <c r="N151" s="117"/>
    </row>
    <row r="152" spans="4:14">
      <c r="D152" s="117"/>
      <c r="N152" s="117"/>
    </row>
    <row r="153" spans="4:14">
      <c r="D153" s="117"/>
      <c r="N153" s="117"/>
    </row>
    <row r="154" spans="4:14">
      <c r="D154" s="117"/>
      <c r="N154" s="117"/>
    </row>
    <row r="155" spans="4:14">
      <c r="D155" s="117"/>
      <c r="N155" s="117"/>
    </row>
    <row r="156" spans="4:14">
      <c r="D156" s="117"/>
      <c r="N156" s="117"/>
    </row>
    <row r="157" spans="4:14">
      <c r="D157" s="117"/>
      <c r="N157" s="117"/>
    </row>
    <row r="158" spans="4:14">
      <c r="D158" s="117"/>
      <c r="N158" s="117"/>
    </row>
    <row r="159" spans="4:14">
      <c r="D159" s="117"/>
      <c r="N159" s="117"/>
    </row>
    <row r="160" spans="4:14">
      <c r="D160" s="117"/>
      <c r="N160" s="117"/>
    </row>
    <row r="161" spans="4:14">
      <c r="D161" s="117"/>
      <c r="N161" s="117"/>
    </row>
    <row r="162" spans="4:14">
      <c r="D162" s="117"/>
      <c r="N162" s="117"/>
    </row>
    <row r="163" spans="4:14">
      <c r="D163" s="117"/>
      <c r="N163" s="117"/>
    </row>
    <row r="164" spans="4:14">
      <c r="D164" s="117"/>
      <c r="N164" s="117"/>
    </row>
    <row r="165" spans="4:14">
      <c r="D165" s="117"/>
      <c r="N165" s="117"/>
    </row>
    <row r="166" spans="4:14">
      <c r="D166" s="117"/>
      <c r="N166" s="117"/>
    </row>
    <row r="167" spans="4:14">
      <c r="D167" s="117"/>
      <c r="N167" s="117"/>
    </row>
    <row r="168" spans="4:14">
      <c r="D168" s="117"/>
      <c r="N168" s="117"/>
    </row>
    <row r="169" spans="4:14">
      <c r="D169" s="117"/>
      <c r="N169" s="117"/>
    </row>
    <row r="170" spans="4:14">
      <c r="D170" s="117"/>
      <c r="N170" s="117"/>
    </row>
    <row r="171" spans="4:14">
      <c r="D171" s="117"/>
      <c r="N171" s="117"/>
    </row>
    <row r="172" spans="4:14">
      <c r="D172" s="117"/>
      <c r="N172" s="117"/>
    </row>
    <row r="173" spans="4:14">
      <c r="D173" s="117"/>
      <c r="N173" s="117"/>
    </row>
    <row r="174" spans="4:14">
      <c r="D174" s="117"/>
      <c r="N174" s="117"/>
    </row>
    <row r="175" spans="4:14">
      <c r="D175" s="117"/>
      <c r="N175" s="117"/>
    </row>
    <row r="176" spans="4:14">
      <c r="D176" s="117"/>
      <c r="N176" s="117"/>
    </row>
    <row r="177" spans="4:14">
      <c r="D177" s="117"/>
      <c r="N177" s="117"/>
    </row>
    <row r="178" spans="4:14">
      <c r="D178" s="117"/>
      <c r="N178" s="117"/>
    </row>
    <row r="179" spans="4:14">
      <c r="D179" s="117"/>
      <c r="N179" s="117"/>
    </row>
    <row r="180" spans="4:14">
      <c r="D180" s="117"/>
      <c r="N180" s="117"/>
    </row>
    <row r="181" spans="4:14">
      <c r="D181" s="117"/>
      <c r="N181" s="117"/>
    </row>
    <row r="182" spans="4:14">
      <c r="D182" s="117"/>
      <c r="N182" s="117"/>
    </row>
    <row r="183" spans="4:14">
      <c r="D183" s="117"/>
      <c r="N183" s="117"/>
    </row>
    <row r="184" spans="4:14">
      <c r="D184" s="117"/>
      <c r="N184" s="117"/>
    </row>
    <row r="185" spans="4:14">
      <c r="D185" s="117"/>
      <c r="N185" s="117"/>
    </row>
    <row r="186" spans="4:14">
      <c r="D186" s="117"/>
      <c r="N186" s="117"/>
    </row>
    <row r="187" spans="4:14">
      <c r="D187" s="117"/>
      <c r="N187" s="117"/>
    </row>
    <row r="188" spans="4:14">
      <c r="D188" s="117"/>
      <c r="N188" s="117"/>
    </row>
    <row r="189" spans="4:14">
      <c r="D189" s="117"/>
      <c r="N189" s="117"/>
    </row>
    <row r="190" spans="4:14">
      <c r="D190" s="117"/>
      <c r="N190" s="117"/>
    </row>
    <row r="191" spans="4:14">
      <c r="D191" s="117"/>
      <c r="N191" s="117"/>
    </row>
    <row r="192" spans="4:14">
      <c r="D192" s="117"/>
      <c r="N192" s="117"/>
    </row>
    <row r="193" spans="4:14">
      <c r="D193" s="117"/>
      <c r="N193" s="117"/>
    </row>
    <row r="194" spans="4:14">
      <c r="D194" s="117"/>
      <c r="N194" s="117"/>
    </row>
    <row r="195" spans="4:14">
      <c r="D195" s="117"/>
      <c r="N195" s="117"/>
    </row>
    <row r="196" spans="4:14">
      <c r="D196" s="117"/>
      <c r="N196" s="117"/>
    </row>
    <row r="197" spans="4:14">
      <c r="D197" s="117"/>
      <c r="N197" s="117"/>
    </row>
    <row r="198" spans="4:14">
      <c r="D198" s="117"/>
      <c r="N198" s="117"/>
    </row>
    <row r="199" spans="4:14">
      <c r="D199" s="117"/>
      <c r="N199" s="117"/>
    </row>
    <row r="200" spans="4:14">
      <c r="D200" s="117"/>
      <c r="N200" s="117"/>
    </row>
    <row r="201" spans="4:14">
      <c r="D201" s="117"/>
      <c r="N201" s="117"/>
    </row>
    <row r="202" spans="4:14">
      <c r="D202" s="117"/>
      <c r="N202" s="117"/>
    </row>
    <row r="203" spans="4:14">
      <c r="D203" s="117"/>
      <c r="N203" s="117"/>
    </row>
    <row r="204" spans="4:14">
      <c r="D204" s="117"/>
      <c r="N204" s="117"/>
    </row>
    <row r="205" spans="4:14">
      <c r="D205" s="117"/>
      <c r="N205" s="117"/>
    </row>
    <row r="206" spans="4:14">
      <c r="D206" s="117"/>
      <c r="N206" s="117"/>
    </row>
    <row r="207" spans="4:14">
      <c r="D207" s="117"/>
      <c r="N207" s="117"/>
    </row>
    <row r="208" spans="4:14">
      <c r="D208" s="117"/>
      <c r="N208" s="117"/>
    </row>
    <row r="209" spans="4:14">
      <c r="D209" s="117"/>
      <c r="N209" s="117"/>
    </row>
    <row r="210" spans="4:14">
      <c r="D210" s="117"/>
      <c r="N210" s="117"/>
    </row>
    <row r="211" spans="4:14">
      <c r="D211" s="117"/>
      <c r="N211" s="117"/>
    </row>
    <row r="212" spans="4:14">
      <c r="D212" s="117"/>
      <c r="N212" s="117"/>
    </row>
    <row r="213" spans="4:14">
      <c r="D213" s="117"/>
      <c r="N213" s="117"/>
    </row>
    <row r="214" spans="4:14">
      <c r="D214" s="117"/>
      <c r="N214" s="117"/>
    </row>
    <row r="215" spans="4:14">
      <c r="D215" s="117"/>
      <c r="N215" s="117"/>
    </row>
    <row r="216" spans="4:14">
      <c r="D216" s="117"/>
      <c r="N216" s="117"/>
    </row>
    <row r="217" spans="4:14">
      <c r="D217" s="117"/>
      <c r="N217" s="117"/>
    </row>
    <row r="218" spans="4:14">
      <c r="D218" s="117"/>
      <c r="N218" s="117"/>
    </row>
    <row r="219" spans="4:14">
      <c r="D219" s="117"/>
      <c r="N219" s="117"/>
    </row>
    <row r="220" spans="4:14">
      <c r="D220" s="117"/>
      <c r="N220" s="117"/>
    </row>
    <row r="221" spans="4:14">
      <c r="D221" s="117"/>
      <c r="N221" s="117"/>
    </row>
    <row r="222" spans="4:14">
      <c r="D222" s="117"/>
      <c r="N222" s="117"/>
    </row>
    <row r="223" spans="4:14">
      <c r="D223" s="117"/>
      <c r="N223" s="117"/>
    </row>
    <row r="224" spans="4:14">
      <c r="D224" s="117"/>
      <c r="N224" s="117"/>
    </row>
    <row r="225" spans="4:14">
      <c r="D225" s="117"/>
      <c r="N225" s="117"/>
    </row>
    <row r="226" spans="4:14">
      <c r="D226" s="117"/>
      <c r="N226" s="117"/>
    </row>
    <row r="227" spans="4:14">
      <c r="D227" s="117"/>
      <c r="N227" s="117"/>
    </row>
    <row r="228" spans="4:14">
      <c r="D228" s="117"/>
      <c r="N228" s="117"/>
    </row>
    <row r="229" spans="4:14">
      <c r="D229" s="117"/>
      <c r="N229" s="117"/>
    </row>
    <row r="230" spans="4:14">
      <c r="D230" s="117"/>
      <c r="N230" s="117"/>
    </row>
    <row r="231" spans="4:14">
      <c r="D231" s="117"/>
      <c r="N231" s="117"/>
    </row>
    <row r="232" spans="4:14">
      <c r="D232" s="117"/>
      <c r="N232" s="117"/>
    </row>
    <row r="233" spans="4:14">
      <c r="D233" s="117"/>
      <c r="N233" s="117"/>
    </row>
    <row r="234" spans="4:14">
      <c r="D234" s="117"/>
      <c r="N234" s="117"/>
    </row>
    <row r="235" spans="4:14">
      <c r="D235" s="117"/>
      <c r="N235" s="117"/>
    </row>
    <row r="236" spans="4:14">
      <c r="D236" s="117"/>
      <c r="N236" s="117"/>
    </row>
    <row r="237" spans="4:14">
      <c r="D237" s="117"/>
      <c r="N237" s="117"/>
    </row>
    <row r="238" spans="4:14">
      <c r="D238" s="117"/>
      <c r="N238" s="117"/>
    </row>
    <row r="239" spans="4:14">
      <c r="D239" s="117"/>
      <c r="N239" s="117"/>
    </row>
    <row r="240" spans="4:14">
      <c r="D240" s="117"/>
      <c r="N240" s="117"/>
    </row>
    <row r="241" spans="4:14">
      <c r="D241" s="117"/>
      <c r="N241" s="117"/>
    </row>
    <row r="242" spans="4:14">
      <c r="D242" s="117"/>
      <c r="N242" s="117"/>
    </row>
    <row r="243" spans="4:14">
      <c r="D243" s="117"/>
      <c r="N243" s="117"/>
    </row>
    <row r="244" spans="4:14">
      <c r="D244" s="117"/>
      <c r="N244" s="117"/>
    </row>
    <row r="245" spans="4:14">
      <c r="D245" s="117"/>
      <c r="N245" s="117"/>
    </row>
    <row r="246" spans="4:14">
      <c r="D246" s="117"/>
      <c r="N246" s="117"/>
    </row>
    <row r="247" spans="4:14">
      <c r="D247" s="117"/>
      <c r="N247" s="117"/>
    </row>
    <row r="248" spans="4:14">
      <c r="D248" s="117"/>
      <c r="N248" s="117"/>
    </row>
    <row r="249" spans="4:14">
      <c r="D249" s="117"/>
      <c r="N249" s="117"/>
    </row>
    <row r="250" spans="4:14">
      <c r="D250" s="117"/>
      <c r="N250" s="117"/>
    </row>
    <row r="251" spans="4:14">
      <c r="D251" s="117"/>
      <c r="N251" s="117"/>
    </row>
    <row r="252" spans="4:14">
      <c r="D252" s="117"/>
      <c r="N252" s="117"/>
    </row>
    <row r="253" spans="4:14">
      <c r="D253" s="117"/>
      <c r="N253" s="117"/>
    </row>
    <row r="254" spans="4:14">
      <c r="D254" s="117"/>
      <c r="N254" s="117"/>
    </row>
    <row r="255" spans="4:14">
      <c r="D255" s="117"/>
      <c r="N255" s="117"/>
    </row>
    <row r="256" spans="4:14">
      <c r="D256" s="117"/>
      <c r="N256" s="117"/>
    </row>
    <row r="257" spans="4:14">
      <c r="D257" s="117"/>
      <c r="N257" s="117"/>
    </row>
    <row r="258" spans="4:14">
      <c r="D258" s="117"/>
      <c r="N258" s="117"/>
    </row>
    <row r="259" spans="4:14">
      <c r="D259" s="117"/>
      <c r="N259" s="117"/>
    </row>
    <row r="260" spans="4:14">
      <c r="D260" s="117"/>
      <c r="N260" s="117"/>
    </row>
    <row r="261" spans="4:14">
      <c r="D261" s="117"/>
      <c r="N261" s="117"/>
    </row>
    <row r="262" spans="4:14">
      <c r="D262" s="117"/>
      <c r="N262" s="117"/>
    </row>
    <row r="263" spans="4:14">
      <c r="D263" s="117"/>
      <c r="N263" s="117"/>
    </row>
    <row r="264" spans="4:14">
      <c r="D264" s="117"/>
      <c r="N264" s="117"/>
    </row>
    <row r="265" spans="4:14">
      <c r="D265" s="117"/>
      <c r="N265" s="117"/>
    </row>
    <row r="266" spans="4:14">
      <c r="D266" s="117"/>
      <c r="N266" s="117"/>
    </row>
    <row r="267" spans="4:14">
      <c r="D267" s="117"/>
      <c r="N267" s="117"/>
    </row>
    <row r="268" spans="4:14">
      <c r="D268" s="117"/>
      <c r="N268" s="117"/>
    </row>
    <row r="269" spans="4:14">
      <c r="D269" s="117"/>
      <c r="N269" s="117"/>
    </row>
    <row r="270" spans="4:14">
      <c r="D270" s="117"/>
      <c r="N270" s="117"/>
    </row>
    <row r="271" spans="4:14">
      <c r="D271" s="117"/>
      <c r="N271" s="117"/>
    </row>
    <row r="272" spans="4:14">
      <c r="D272" s="117"/>
      <c r="N272" s="117"/>
    </row>
    <row r="273" spans="4:14">
      <c r="D273" s="117"/>
      <c r="N273" s="117"/>
    </row>
    <row r="274" spans="4:14">
      <c r="D274" s="117"/>
      <c r="N274" s="117"/>
    </row>
    <row r="275" spans="4:14">
      <c r="D275" s="117"/>
      <c r="N275" s="117"/>
    </row>
    <row r="276" spans="4:14">
      <c r="D276" s="117"/>
      <c r="N276" s="117"/>
    </row>
    <row r="277" spans="4:14">
      <c r="D277" s="117"/>
      <c r="N277" s="117"/>
    </row>
    <row r="278" spans="4:14">
      <c r="D278" s="117"/>
      <c r="N278" s="117"/>
    </row>
    <row r="279" spans="4:14">
      <c r="D279" s="117"/>
      <c r="N279" s="117"/>
    </row>
    <row r="280" spans="4:14">
      <c r="D280" s="117"/>
      <c r="N280" s="117"/>
    </row>
    <row r="281" spans="4:14">
      <c r="D281" s="117"/>
      <c r="N281" s="117"/>
    </row>
    <row r="282" spans="4:14">
      <c r="D282" s="117"/>
      <c r="N282" s="117"/>
    </row>
    <row r="283" spans="4:14">
      <c r="D283" s="117"/>
      <c r="N283" s="117"/>
    </row>
    <row r="284" spans="4:14">
      <c r="D284" s="117"/>
      <c r="N284" s="117"/>
    </row>
    <row r="285" spans="4:14">
      <c r="D285" s="117"/>
      <c r="N285" s="117"/>
    </row>
    <row r="286" spans="4:14">
      <c r="D286" s="117"/>
      <c r="N286" s="117"/>
    </row>
    <row r="287" spans="4:14">
      <c r="D287" s="117"/>
      <c r="N287" s="117"/>
    </row>
    <row r="288" spans="4:14">
      <c r="D288" s="117"/>
      <c r="N288" s="117"/>
    </row>
    <row r="289" spans="4:14">
      <c r="D289" s="117"/>
      <c r="N289" s="117"/>
    </row>
    <row r="290" spans="4:14">
      <c r="D290" s="117"/>
      <c r="N290" s="117"/>
    </row>
    <row r="291" spans="4:14">
      <c r="D291" s="117"/>
      <c r="N291" s="117"/>
    </row>
    <row r="292" spans="4:14">
      <c r="D292" s="117"/>
      <c r="N292" s="117"/>
    </row>
    <row r="293" spans="4:14">
      <c r="D293" s="117"/>
      <c r="N293" s="117"/>
    </row>
    <row r="294" spans="4:14">
      <c r="D294" s="117"/>
      <c r="N294" s="117"/>
    </row>
    <row r="295" spans="4:14">
      <c r="D295" s="117"/>
      <c r="N295" s="117"/>
    </row>
    <row r="296" spans="4:14">
      <c r="D296" s="117"/>
      <c r="N296" s="117"/>
    </row>
    <row r="297" spans="4:14">
      <c r="D297" s="117"/>
      <c r="N297" s="117"/>
    </row>
    <row r="298" spans="4:14">
      <c r="D298" s="117"/>
      <c r="N298" s="117"/>
    </row>
    <row r="299" spans="4:14">
      <c r="D299" s="117"/>
      <c r="N299" s="117"/>
    </row>
    <row r="300" spans="4:14">
      <c r="D300" s="117"/>
      <c r="N300" s="117"/>
    </row>
    <row r="301" spans="4:14">
      <c r="D301" s="117"/>
      <c r="N301" s="117"/>
    </row>
    <row r="302" spans="4:14">
      <c r="D302" s="117"/>
      <c r="N302" s="117"/>
    </row>
    <row r="303" spans="4:14">
      <c r="D303" s="117"/>
      <c r="N303" s="117"/>
    </row>
    <row r="304" spans="4:14">
      <c r="D304" s="117"/>
      <c r="N304" s="117"/>
    </row>
    <row r="305" spans="4:14">
      <c r="D305" s="117"/>
      <c r="N305" s="117"/>
    </row>
    <row r="306" spans="4:14">
      <c r="D306" s="117"/>
      <c r="N306" s="117"/>
    </row>
    <row r="307" spans="4:14">
      <c r="D307" s="117"/>
      <c r="N307" s="117"/>
    </row>
    <row r="308" spans="4:14">
      <c r="D308" s="117"/>
      <c r="N308" s="117"/>
    </row>
    <row r="309" spans="4:14">
      <c r="D309" s="117"/>
      <c r="N309" s="117"/>
    </row>
    <row r="310" spans="4:14">
      <c r="D310" s="117"/>
      <c r="N310" s="117"/>
    </row>
    <row r="311" spans="4:14">
      <c r="D311" s="117"/>
      <c r="N311" s="117"/>
    </row>
    <row r="312" spans="4:14">
      <c r="D312" s="117"/>
      <c r="N312" s="117"/>
    </row>
    <row r="313" spans="4:14">
      <c r="D313" s="117"/>
      <c r="N313" s="117"/>
    </row>
    <row r="314" spans="4:14">
      <c r="D314" s="117"/>
      <c r="N314" s="117"/>
    </row>
    <row r="315" spans="4:14">
      <c r="D315" s="117"/>
      <c r="N315" s="117"/>
    </row>
    <row r="316" spans="4:14">
      <c r="D316" s="117"/>
      <c r="N316" s="117"/>
    </row>
    <row r="317" spans="4:14">
      <c r="D317" s="117"/>
      <c r="N317" s="117"/>
    </row>
    <row r="318" spans="4:14">
      <c r="D318" s="117"/>
      <c r="N318" s="117"/>
    </row>
    <row r="319" spans="4:14">
      <c r="D319" s="117"/>
      <c r="N319" s="117"/>
    </row>
    <row r="320" spans="4:14">
      <c r="D320" s="117"/>
      <c r="N320" s="117"/>
    </row>
    <row r="321" spans="4:14">
      <c r="D321" s="117"/>
      <c r="N321" s="117"/>
    </row>
    <row r="322" spans="4:14">
      <c r="D322" s="117"/>
      <c r="N322" s="117"/>
    </row>
    <row r="323" spans="4:14">
      <c r="D323" s="117"/>
      <c r="N323" s="117"/>
    </row>
    <row r="324" spans="4:14">
      <c r="D324" s="117"/>
      <c r="N324" s="117"/>
    </row>
    <row r="325" spans="4:14">
      <c r="D325" s="117"/>
      <c r="N325" s="117"/>
    </row>
    <row r="326" spans="4:14">
      <c r="D326" s="117"/>
      <c r="N326" s="117"/>
    </row>
    <row r="327" spans="4:14">
      <c r="D327" s="117"/>
      <c r="N327" s="117"/>
    </row>
    <row r="328" spans="4:14">
      <c r="D328" s="117"/>
      <c r="N328" s="117"/>
    </row>
    <row r="329" spans="4:14">
      <c r="D329" s="117"/>
      <c r="N329" s="117"/>
    </row>
    <row r="330" spans="4:14">
      <c r="D330" s="117"/>
      <c r="N330" s="117"/>
    </row>
    <row r="331" spans="4:14">
      <c r="D331" s="117"/>
      <c r="N331" s="117"/>
    </row>
    <row r="332" spans="4:14">
      <c r="D332" s="117"/>
      <c r="N332" s="117"/>
    </row>
    <row r="333" spans="4:14">
      <c r="D333" s="117"/>
      <c r="N333" s="117"/>
    </row>
    <row r="334" spans="4:14">
      <c r="D334" s="117"/>
      <c r="N334" s="117"/>
    </row>
    <row r="335" spans="4:14">
      <c r="D335" s="117"/>
      <c r="N335" s="117"/>
    </row>
    <row r="336" spans="4:14">
      <c r="D336" s="117"/>
      <c r="N336" s="117"/>
    </row>
    <row r="337" spans="4:14">
      <c r="D337" s="117"/>
      <c r="N337" s="117"/>
    </row>
    <row r="338" spans="4:14">
      <c r="D338" s="117"/>
      <c r="N338" s="117"/>
    </row>
    <row r="339" spans="4:14">
      <c r="D339" s="117"/>
      <c r="N339" s="117"/>
    </row>
    <row r="340" spans="4:14">
      <c r="D340" s="117"/>
      <c r="N340" s="117"/>
    </row>
    <row r="341" spans="4:14">
      <c r="D341" s="117"/>
      <c r="N341" s="117"/>
    </row>
    <row r="342" spans="4:14">
      <c r="D342" s="117"/>
      <c r="N342" s="117"/>
    </row>
    <row r="343" spans="4:14">
      <c r="D343" s="117"/>
      <c r="N343" s="117"/>
    </row>
    <row r="344" spans="4:14">
      <c r="D344" s="117"/>
      <c r="N344" s="117"/>
    </row>
    <row r="345" spans="4:14">
      <c r="D345" s="117"/>
      <c r="N345" s="117"/>
    </row>
    <row r="346" spans="4:14">
      <c r="D346" s="117"/>
      <c r="N346" s="117"/>
    </row>
    <row r="347" spans="4:14">
      <c r="D347" s="117"/>
      <c r="N347" s="117"/>
    </row>
    <row r="348" spans="4:14">
      <c r="D348" s="117"/>
      <c r="N348" s="117"/>
    </row>
    <row r="349" spans="4:14">
      <c r="D349" s="117"/>
      <c r="N349" s="117"/>
    </row>
    <row r="350" spans="4:14">
      <c r="D350" s="117"/>
      <c r="N350" s="117"/>
    </row>
    <row r="351" spans="4:14">
      <c r="D351" s="117"/>
      <c r="N351" s="117"/>
    </row>
    <row r="352" spans="4:14">
      <c r="D352" s="117"/>
      <c r="N352" s="117"/>
    </row>
    <row r="353" spans="4:14">
      <c r="D353" s="117"/>
      <c r="N353" s="117"/>
    </row>
    <row r="354" spans="4:14">
      <c r="D354" s="117"/>
      <c r="N354" s="117"/>
    </row>
    <row r="355" spans="4:14">
      <c r="D355" s="117"/>
      <c r="N355" s="117"/>
    </row>
    <row r="356" spans="4:14">
      <c r="D356" s="117"/>
      <c r="N356" s="117"/>
    </row>
    <row r="357" spans="4:14">
      <c r="D357" s="117"/>
      <c r="N357" s="117"/>
    </row>
    <row r="358" spans="4:14">
      <c r="D358" s="117"/>
      <c r="N358" s="117"/>
    </row>
    <row r="359" spans="4:14">
      <c r="D359" s="117"/>
      <c r="N359" s="117"/>
    </row>
    <row r="360" spans="4:14">
      <c r="D360" s="117"/>
      <c r="N360" s="117"/>
    </row>
    <row r="361" spans="4:14">
      <c r="D361" s="117"/>
      <c r="N361" s="117"/>
    </row>
    <row r="362" spans="4:14">
      <c r="D362" s="117"/>
      <c r="N362" s="117"/>
    </row>
    <row r="363" spans="4:14">
      <c r="D363" s="117"/>
      <c r="N363" s="117"/>
    </row>
    <row r="364" spans="4:14">
      <c r="N364" s="117"/>
    </row>
    <row r="365" spans="4:14">
      <c r="N365" s="117"/>
    </row>
    <row r="366" spans="4:14">
      <c r="N366" s="117"/>
    </row>
    <row r="367" spans="4:14">
      <c r="N367" s="117"/>
    </row>
    <row r="368" spans="4:14">
      <c r="N368" s="117"/>
    </row>
    <row r="369" spans="14:14">
      <c r="N369" s="117"/>
    </row>
    <row r="370" spans="14:14">
      <c r="N370" s="117"/>
    </row>
    <row r="371" spans="14:14">
      <c r="N371" s="117"/>
    </row>
    <row r="372" spans="14:14">
      <c r="N372" s="117"/>
    </row>
    <row r="373" spans="14:14">
      <c r="N373" s="117"/>
    </row>
    <row r="374" spans="14:14">
      <c r="N374" s="117"/>
    </row>
    <row r="375" spans="14:14">
      <c r="N375" s="117"/>
    </row>
    <row r="376" spans="14:14">
      <c r="N376" s="117"/>
    </row>
    <row r="377" spans="14:14">
      <c r="N377" s="117"/>
    </row>
    <row r="378" spans="14:14">
      <c r="N378" s="117"/>
    </row>
    <row r="379" spans="14:14">
      <c r="N379" s="117"/>
    </row>
    <row r="380" spans="14:14">
      <c r="N380" s="117"/>
    </row>
    <row r="381" spans="14:14">
      <c r="N381" s="117"/>
    </row>
    <row r="382" spans="14:14">
      <c r="N382" s="117"/>
    </row>
    <row r="383" spans="14:14">
      <c r="N383" s="117"/>
    </row>
    <row r="384" spans="14:14">
      <c r="N384" s="117"/>
    </row>
    <row r="385" spans="14:14">
      <c r="N385" s="117"/>
    </row>
    <row r="386" spans="14:14">
      <c r="N386" s="117"/>
    </row>
    <row r="387" spans="14:14">
      <c r="N387" s="117"/>
    </row>
    <row r="388" spans="14:14">
      <c r="N388" s="117"/>
    </row>
    <row r="389" spans="14:14">
      <c r="N389" s="117"/>
    </row>
    <row r="390" spans="14:14">
      <c r="N390" s="117"/>
    </row>
    <row r="391" spans="14:14">
      <c r="N391" s="117"/>
    </row>
    <row r="392" spans="14:14">
      <c r="N392" s="117"/>
    </row>
    <row r="393" spans="14:14">
      <c r="N393" s="117"/>
    </row>
    <row r="394" spans="14:14">
      <c r="N394" s="117"/>
    </row>
    <row r="395" spans="14:14">
      <c r="N395" s="117"/>
    </row>
    <row r="396" spans="14:14">
      <c r="N396" s="117"/>
    </row>
  </sheetData>
  <autoFilter ref="A9:Y61"/>
  <mergeCells count="20">
    <mergeCell ref="A6:A8"/>
    <mergeCell ref="B6:B8"/>
    <mergeCell ref="C6:C8"/>
    <mergeCell ref="D6:I6"/>
    <mergeCell ref="J6:N6"/>
    <mergeCell ref="T6:T8"/>
    <mergeCell ref="D7:D8"/>
    <mergeCell ref="E7:E8"/>
    <mergeCell ref="F7:G7"/>
    <mergeCell ref="H7:H8"/>
    <mergeCell ref="I7:I8"/>
    <mergeCell ref="J7:J8"/>
    <mergeCell ref="K7:L7"/>
    <mergeCell ref="M7:M8"/>
    <mergeCell ref="N7:N8"/>
    <mergeCell ref="O6:S6"/>
    <mergeCell ref="O7:O8"/>
    <mergeCell ref="P7:Q7"/>
    <mergeCell ref="R7:R8"/>
    <mergeCell ref="S7:S8"/>
  </mergeCells>
  <phoneticPr fontId="13" type="noConversion"/>
  <pageMargins left="0.35433070866141736" right="0.15748031496062992" top="0.74803149606299213" bottom="0.74803149606299213" header="0.31496062992125984" footer="0.31496062992125984"/>
  <pageSetup paperSize="9" scale="3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27</vt:lpstr>
      <vt:lpstr>Anexo 28</vt:lpstr>
      <vt:lpstr>'ANEXO 27'!Títulos_a_imprimir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Fondo de Transf y Crecimiento</dc:creator>
  <cp:lastModifiedBy>horaciom</cp:lastModifiedBy>
  <cp:lastPrinted>2015-05-27T12:58:30Z</cp:lastPrinted>
  <dcterms:created xsi:type="dcterms:W3CDTF">2005-09-09T13:17:08Z</dcterms:created>
  <dcterms:modified xsi:type="dcterms:W3CDTF">2015-05-27T13:14:27Z</dcterms:modified>
</cp:coreProperties>
</file>